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8000" windowHeight="118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6" i="1"/>
  <c r="I36" s="1"/>
  <c r="E36"/>
  <c r="F36" s="1"/>
  <c r="J36" s="1"/>
  <c r="I34"/>
  <c r="J34" s="1"/>
  <c r="H34"/>
  <c r="E34"/>
  <c r="I33"/>
  <c r="H33"/>
  <c r="F33"/>
  <c r="J33" s="1"/>
  <c r="E33"/>
  <c r="H32"/>
  <c r="I32" s="1"/>
  <c r="E32"/>
  <c r="F32" s="1"/>
  <c r="I31"/>
  <c r="H31"/>
  <c r="F31"/>
  <c r="J31" s="1"/>
  <c r="E31"/>
  <c r="H30"/>
  <c r="I30" s="1"/>
  <c r="E30"/>
  <c r="F30" s="1"/>
  <c r="I29"/>
  <c r="H29"/>
  <c r="F29"/>
  <c r="J29" s="1"/>
  <c r="E29"/>
  <c r="H28"/>
  <c r="I28" s="1"/>
  <c r="E28"/>
  <c r="F28" s="1"/>
  <c r="I27"/>
  <c r="H27"/>
  <c r="F27"/>
  <c r="J27" s="1"/>
  <c r="E27"/>
  <c r="H26"/>
  <c r="I26" s="1"/>
  <c r="E26"/>
  <c r="F26" s="1"/>
  <c r="I25"/>
  <c r="H25"/>
  <c r="D25"/>
  <c r="E25" s="1"/>
  <c r="F25" s="1"/>
  <c r="J25" s="1"/>
  <c r="I24"/>
  <c r="H24"/>
  <c r="F24"/>
  <c r="J24" s="1"/>
  <c r="E24"/>
  <c r="H23"/>
  <c r="I23" s="1"/>
  <c r="E23"/>
  <c r="F23" s="1"/>
  <c r="J23" s="1"/>
  <c r="I22"/>
  <c r="H22"/>
  <c r="F22"/>
  <c r="J22" s="1"/>
  <c r="E22"/>
  <c r="H21"/>
  <c r="I21" s="1"/>
  <c r="E21"/>
  <c r="F21" s="1"/>
  <c r="J21" s="1"/>
  <c r="I20"/>
  <c r="H20"/>
  <c r="F20"/>
  <c r="J20" s="1"/>
  <c r="E20"/>
  <c r="H19"/>
  <c r="I19" s="1"/>
  <c r="I39" s="1"/>
  <c r="E19"/>
  <c r="F19" s="1"/>
  <c r="D19"/>
  <c r="H16"/>
  <c r="I16" s="1"/>
  <c r="I17" s="1"/>
  <c r="E16"/>
  <c r="E17" s="1"/>
  <c r="J19" l="1"/>
  <c r="J39" s="1"/>
  <c r="F39"/>
  <c r="J26"/>
  <c r="J28"/>
  <c r="J30"/>
  <c r="J32"/>
  <c r="F16"/>
  <c r="F17" l="1"/>
  <c r="J17" s="1"/>
  <c r="J16"/>
</calcChain>
</file>

<file path=xl/sharedStrings.xml><?xml version="1.0" encoding="utf-8"?>
<sst xmlns="http://schemas.openxmlformats.org/spreadsheetml/2006/main" count="48" uniqueCount="41">
  <si>
    <t xml:space="preserve">Утверждена протоколом </t>
  </si>
  <si>
    <t>общего собрания  от ___________ г.</t>
  </si>
  <si>
    <t xml:space="preserve">С М Е Т А </t>
  </si>
  <si>
    <t>Доходов - расходов по адресу свод) на 2015год</t>
  </si>
  <si>
    <t xml:space="preserve">Характеристика жилого фонда </t>
  </si>
  <si>
    <t xml:space="preserve">площадь всего                                  </t>
  </si>
  <si>
    <t xml:space="preserve">в том числе приватизированная                         </t>
  </si>
  <si>
    <t xml:space="preserve">                   неприватизированная</t>
  </si>
  <si>
    <t>Показатели</t>
  </si>
  <si>
    <t>площадь</t>
  </si>
  <si>
    <t>размер</t>
  </si>
  <si>
    <t>объем за</t>
  </si>
  <si>
    <t>объем за 1 полугодие</t>
  </si>
  <si>
    <t>объем за2 полугодие</t>
  </si>
  <si>
    <t>Итого за год</t>
  </si>
  <si>
    <t xml:space="preserve"> м2</t>
  </si>
  <si>
    <t>платежа.руб коп.</t>
  </si>
  <si>
    <t>мес,тыс руб</t>
  </si>
  <si>
    <t>тыс.руб</t>
  </si>
  <si>
    <t xml:space="preserve">          Доходы</t>
  </si>
  <si>
    <t xml:space="preserve"> </t>
  </si>
  <si>
    <t>Содержание жилья  и текущий ремонт,в т ч</t>
  </si>
  <si>
    <t>ВСЕГО ДОХОДОВ</t>
  </si>
  <si>
    <t xml:space="preserve">          Расходы</t>
  </si>
  <si>
    <t>Обслуживание внутридомовых сетей</t>
  </si>
  <si>
    <t>Заработная плата(слесари,электрики)</t>
  </si>
  <si>
    <t>Отчисления</t>
  </si>
  <si>
    <t>Материалы</t>
  </si>
  <si>
    <t>Спецодежда</t>
  </si>
  <si>
    <t>Прочие(поверка приборов учета,прочиска вентканалов)</t>
  </si>
  <si>
    <t>Благоустройство и санитарная очистка,в т числе</t>
  </si>
  <si>
    <t>Заработная плата(дворники,уборщицы)</t>
  </si>
  <si>
    <t>Дератизация,дезинсекция</t>
  </si>
  <si>
    <t>Инвентарь,спецодежда</t>
  </si>
  <si>
    <t>Материалы,малые формы</t>
  </si>
  <si>
    <t>Услуги транспорта</t>
  </si>
  <si>
    <t>Прочие расходы</t>
  </si>
  <si>
    <t>Аврийное обслуживание</t>
  </si>
  <si>
    <t>Текущий ремонт.в том числе</t>
  </si>
  <si>
    <t>Управление МКД( в том числе расходы по начислению и приему платежей)</t>
  </si>
  <si>
    <t>Итого расходов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</si>
</sst>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/>
    <xf numFmtId="0" fontId="3" fillId="0" borderId="8" xfId="0" applyFont="1" applyBorder="1"/>
    <xf numFmtId="0" fontId="0" fillId="0" borderId="4" xfId="0" applyBorder="1"/>
    <xf numFmtId="164" fontId="3" fillId="0" borderId="4" xfId="0" applyNumberFormat="1" applyFont="1" applyBorder="1"/>
    <xf numFmtId="0" fontId="3" fillId="0" borderId="7" xfId="0" applyFont="1" applyBorder="1"/>
    <xf numFmtId="0" fontId="0" fillId="0" borderId="8" xfId="0" applyBorder="1"/>
    <xf numFmtId="2" fontId="4" fillId="0" borderId="7" xfId="0" applyNumberFormat="1" applyFont="1" applyBorder="1"/>
    <xf numFmtId="164" fontId="5" fillId="0" borderId="7" xfId="0" applyNumberFormat="1" applyFont="1" applyBorder="1"/>
    <xf numFmtId="164" fontId="0" fillId="0" borderId="7" xfId="0" applyNumberFormat="1" applyBorder="1"/>
    <xf numFmtId="0" fontId="0" fillId="0" borderId="0" xfId="0" applyFill="1" applyBorder="1"/>
    <xf numFmtId="0" fontId="4" fillId="0" borderId="8" xfId="0" applyFont="1" applyBorder="1"/>
    <xf numFmtId="2" fontId="0" fillId="0" borderId="7" xfId="0" applyNumberFormat="1" applyBorder="1"/>
    <xf numFmtId="164" fontId="4" fillId="0" borderId="7" xfId="0" applyNumberFormat="1" applyFont="1" applyBorder="1"/>
    <xf numFmtId="164" fontId="3" fillId="0" borderId="7" xfId="0" applyNumberFormat="1" applyFont="1" applyBorder="1"/>
    <xf numFmtId="164" fontId="6" fillId="0" borderId="7" xfId="0" applyNumberFormat="1" applyFont="1" applyBorder="1"/>
    <xf numFmtId="164" fontId="6" fillId="0" borderId="9" xfId="0" applyNumberFormat="1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" xfId="0" applyFont="1" applyBorder="1"/>
    <xf numFmtId="2" fontId="6" fillId="0" borderId="7" xfId="0" applyNumberFormat="1" applyFont="1" applyBorder="1"/>
    <xf numFmtId="0" fontId="5" fillId="0" borderId="8" xfId="0" applyFont="1" applyBorder="1"/>
    <xf numFmtId="0" fontId="6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activeCell="G5" sqref="G5"/>
    </sheetView>
  </sheetViews>
  <sheetFormatPr defaultRowHeight="15"/>
  <cols>
    <col min="1" max="1" width="5.28515625" customWidth="1"/>
    <col min="2" max="2" width="48.42578125" customWidth="1"/>
    <col min="4" max="4" width="9.28515625" customWidth="1"/>
    <col min="5" max="5" width="10.7109375" customWidth="1"/>
    <col min="6" max="6" width="10.28515625" customWidth="1"/>
    <col min="7" max="7" width="9.28515625" customWidth="1"/>
    <col min="9" max="9" width="10" customWidth="1"/>
    <col min="10" max="10" width="8.85546875" customWidth="1"/>
  </cols>
  <sheetData>
    <row r="1" spans="1:24">
      <c r="G1" t="s">
        <v>0</v>
      </c>
    </row>
    <row r="2" spans="1:24">
      <c r="G2" t="s">
        <v>1</v>
      </c>
    </row>
    <row r="4" spans="1:24" ht="18">
      <c r="C4" s="1" t="s">
        <v>2</v>
      </c>
    </row>
    <row r="6" spans="1:24" ht="18" customHeight="1">
      <c r="B6" s="2" t="s">
        <v>3</v>
      </c>
      <c r="C6" s="2"/>
      <c r="D6" s="2"/>
      <c r="E6" s="2"/>
      <c r="F6" s="2"/>
    </row>
    <row r="7" spans="1:24">
      <c r="G7" s="3"/>
    </row>
    <row r="8" spans="1:24">
      <c r="B8" t="s">
        <v>4</v>
      </c>
      <c r="G8" s="3"/>
    </row>
    <row r="9" spans="1:24">
      <c r="B9" t="s">
        <v>5</v>
      </c>
      <c r="C9">
        <v>155471.21</v>
      </c>
      <c r="G9" s="3"/>
      <c r="K9" s="4"/>
    </row>
    <row r="10" spans="1:24">
      <c r="B10" t="s">
        <v>6</v>
      </c>
      <c r="C10">
        <v>149676.60999999999</v>
      </c>
      <c r="G10" s="3"/>
    </row>
    <row r="11" spans="1:24">
      <c r="B11" t="s">
        <v>7</v>
      </c>
      <c r="C11">
        <v>5795.6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60">
      <c r="A13" s="5"/>
      <c r="B13" s="6" t="s">
        <v>8</v>
      </c>
      <c r="C13" s="7" t="s">
        <v>9</v>
      </c>
      <c r="D13" s="8" t="s">
        <v>10</v>
      </c>
      <c r="E13" s="9" t="s">
        <v>11</v>
      </c>
      <c r="F13" s="10" t="s">
        <v>12</v>
      </c>
      <c r="G13" s="8" t="s">
        <v>10</v>
      </c>
      <c r="H13" s="9" t="s">
        <v>11</v>
      </c>
      <c r="I13" s="10" t="s">
        <v>13</v>
      </c>
      <c r="J13" s="11" t="s">
        <v>14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0">
      <c r="A14" s="12"/>
      <c r="B14" s="13"/>
      <c r="C14" s="14" t="s">
        <v>15</v>
      </c>
      <c r="D14" s="15" t="s">
        <v>16</v>
      </c>
      <c r="E14" s="16" t="s">
        <v>17</v>
      </c>
      <c r="F14" s="17" t="s">
        <v>18</v>
      </c>
      <c r="G14" s="15" t="s">
        <v>16</v>
      </c>
      <c r="H14" s="16" t="s">
        <v>17</v>
      </c>
      <c r="I14" s="17" t="s">
        <v>18</v>
      </c>
      <c r="J14" s="1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19"/>
      <c r="B15" s="20" t="s">
        <v>19</v>
      </c>
      <c r="C15" s="19" t="s">
        <v>20</v>
      </c>
      <c r="D15" s="21"/>
      <c r="E15" s="22"/>
      <c r="F15" s="23"/>
      <c r="G15" s="19"/>
      <c r="H15" s="22"/>
      <c r="I15" s="23"/>
      <c r="J15" s="1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19"/>
      <c r="B16" s="24" t="s">
        <v>21</v>
      </c>
      <c r="C16" s="19">
        <v>155471.20000000001</v>
      </c>
      <c r="D16" s="25">
        <v>16.96</v>
      </c>
      <c r="E16" s="26">
        <f>D16*C16/1000</f>
        <v>2636.7915520000001</v>
      </c>
      <c r="F16" s="26">
        <f>E16*6</f>
        <v>15820.749312</v>
      </c>
      <c r="G16" s="25">
        <v>18.149999999999999</v>
      </c>
      <c r="H16" s="26">
        <f>C9*G16/1000</f>
        <v>2821.8024614999999</v>
      </c>
      <c r="I16" s="26">
        <f>SUM(H16*6)</f>
        <v>16930.814769000001</v>
      </c>
      <c r="J16" s="27">
        <f>F16+I16</f>
        <v>32751.564081</v>
      </c>
      <c r="K16" s="2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19"/>
      <c r="B17" s="29" t="s">
        <v>22</v>
      </c>
      <c r="C17" s="19"/>
      <c r="D17" s="30"/>
      <c r="E17" s="31">
        <f>SUM(E16:E16)</f>
        <v>2636.7915520000001</v>
      </c>
      <c r="F17" s="31">
        <f>SUM(F16:F16)</f>
        <v>15820.749312</v>
      </c>
      <c r="G17" s="30"/>
      <c r="H17" s="26"/>
      <c r="I17" s="31">
        <f>SUM(I16:I16)</f>
        <v>16930.814769000001</v>
      </c>
      <c r="J17" s="31">
        <f>F17+I17</f>
        <v>32751.564081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19"/>
      <c r="B18" s="20" t="s">
        <v>23</v>
      </c>
      <c r="C18" s="19"/>
      <c r="D18" s="30"/>
      <c r="E18" s="32"/>
      <c r="F18" s="32"/>
      <c r="G18" s="30"/>
      <c r="H18" s="26"/>
      <c r="I18" s="32"/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19">
        <v>1</v>
      </c>
      <c r="B19" s="29" t="s">
        <v>24</v>
      </c>
      <c r="C19" s="19"/>
      <c r="D19" s="25">
        <f>D20+D21+D22+D23+D24</f>
        <v>2.77</v>
      </c>
      <c r="E19" s="33">
        <f>D19*C$16/1000</f>
        <v>430.65522400000003</v>
      </c>
      <c r="F19" s="34">
        <f t="shared" ref="F19:F36" si="0">E19*6</f>
        <v>2583.9313440000001</v>
      </c>
      <c r="G19" s="25">
        <v>2.97</v>
      </c>
      <c r="H19" s="26">
        <f>G19*C$16/1000</f>
        <v>461.74946400000005</v>
      </c>
      <c r="I19" s="34">
        <f>H19*6</f>
        <v>2770.4967840000004</v>
      </c>
      <c r="J19" s="31">
        <f>F19+I19</f>
        <v>5354.4281280000005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19"/>
      <c r="B20" s="24" t="s">
        <v>25</v>
      </c>
      <c r="C20" s="19"/>
      <c r="D20" s="30">
        <v>1.81</v>
      </c>
      <c r="E20" s="33">
        <f t="shared" ref="E20:E32" si="1">D20*C$16/1000</f>
        <v>281.40287200000006</v>
      </c>
      <c r="F20" s="34">
        <f t="shared" si="0"/>
        <v>1688.4172320000002</v>
      </c>
      <c r="G20" s="30">
        <v>1.93</v>
      </c>
      <c r="H20" s="26">
        <f t="shared" ref="H20:H33" si="2">G20*C$16/1000</f>
        <v>300.059416</v>
      </c>
      <c r="I20" s="33">
        <f>H20*6</f>
        <v>1800.3564959999999</v>
      </c>
      <c r="J20" s="31">
        <f t="shared" ref="J20:J36" si="3">F20+I20</f>
        <v>3488.7737280000001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19"/>
      <c r="B21" s="24" t="s">
        <v>26</v>
      </c>
      <c r="C21" s="19"/>
      <c r="D21" s="30">
        <v>0.54</v>
      </c>
      <c r="E21" s="33">
        <f t="shared" si="1"/>
        <v>83.954448000000014</v>
      </c>
      <c r="F21" s="34">
        <f t="shared" si="0"/>
        <v>503.72668800000008</v>
      </c>
      <c r="G21" s="30">
        <v>0.57999999999999996</v>
      </c>
      <c r="H21" s="26">
        <f t="shared" si="2"/>
        <v>90.173296000000008</v>
      </c>
      <c r="I21" s="34">
        <f>H21*6</f>
        <v>541.03977600000007</v>
      </c>
      <c r="J21" s="31">
        <f t="shared" si="3"/>
        <v>1044.7664640000003</v>
      </c>
    </row>
    <row r="22" spans="1:24">
      <c r="A22" s="19"/>
      <c r="B22" s="24" t="s">
        <v>27</v>
      </c>
      <c r="C22" s="19"/>
      <c r="D22" s="30">
        <v>0.25</v>
      </c>
      <c r="E22" s="33">
        <f t="shared" si="1"/>
        <v>38.867800000000003</v>
      </c>
      <c r="F22" s="34">
        <f t="shared" si="0"/>
        <v>233.20680000000002</v>
      </c>
      <c r="G22" s="30">
        <v>0.27</v>
      </c>
      <c r="H22" s="26">
        <f t="shared" si="2"/>
        <v>41.977224000000007</v>
      </c>
      <c r="I22" s="34">
        <f>H22*6</f>
        <v>251.86334400000004</v>
      </c>
      <c r="J22" s="31">
        <f t="shared" si="3"/>
        <v>485.07014400000003</v>
      </c>
    </row>
    <row r="23" spans="1:24">
      <c r="A23" s="19"/>
      <c r="B23" s="35" t="s">
        <v>28</v>
      </c>
      <c r="C23" s="19"/>
      <c r="D23" s="30">
        <v>0.03</v>
      </c>
      <c r="E23" s="33">
        <f t="shared" si="1"/>
        <v>4.6641360000000001</v>
      </c>
      <c r="F23" s="34">
        <f t="shared" si="0"/>
        <v>27.984816000000002</v>
      </c>
      <c r="G23" s="30">
        <v>0.04</v>
      </c>
      <c r="H23" s="26">
        <f t="shared" si="2"/>
        <v>6.2188480000000013</v>
      </c>
      <c r="I23" s="33">
        <f>H23*12</f>
        <v>74.626176000000015</v>
      </c>
      <c r="J23" s="31">
        <f t="shared" si="3"/>
        <v>102.61099200000001</v>
      </c>
    </row>
    <row r="24" spans="1:24">
      <c r="A24" s="19"/>
      <c r="B24" s="35" t="s">
        <v>29</v>
      </c>
      <c r="C24" s="19"/>
      <c r="D24" s="30">
        <v>0.14000000000000001</v>
      </c>
      <c r="E24" s="33">
        <f t="shared" si="1"/>
        <v>21.765968000000004</v>
      </c>
      <c r="F24" s="34">
        <f t="shared" si="0"/>
        <v>130.59580800000003</v>
      </c>
      <c r="G24" s="30">
        <v>0.15</v>
      </c>
      <c r="H24" s="26">
        <f t="shared" si="2"/>
        <v>23.320679999999999</v>
      </c>
      <c r="I24" s="33">
        <f t="shared" ref="I24:I33" si="4">H24*6</f>
        <v>139.92408</v>
      </c>
      <c r="J24" s="31">
        <f t="shared" si="3"/>
        <v>270.51988800000004</v>
      </c>
    </row>
    <row r="25" spans="1:24">
      <c r="A25" s="19">
        <v>2</v>
      </c>
      <c r="B25" s="29" t="s">
        <v>30</v>
      </c>
      <c r="C25" s="19"/>
      <c r="D25" s="25">
        <f>D26+D27+D28+D29+D30+D31+D32</f>
        <v>4.9400000000000004</v>
      </c>
      <c r="E25" s="33">
        <f t="shared" si="1"/>
        <v>768.02772800000014</v>
      </c>
      <c r="F25" s="31">
        <f t="shared" si="0"/>
        <v>4608.1663680000011</v>
      </c>
      <c r="G25" s="25">
        <v>5.28</v>
      </c>
      <c r="H25" s="26">
        <f t="shared" si="2"/>
        <v>820.88793600000008</v>
      </c>
      <c r="I25" s="31">
        <f t="shared" si="4"/>
        <v>4925.3276160000005</v>
      </c>
      <c r="J25" s="31">
        <f t="shared" si="3"/>
        <v>9533.4939840000006</v>
      </c>
    </row>
    <row r="26" spans="1:24">
      <c r="A26" s="36"/>
      <c r="B26" s="37" t="s">
        <v>31</v>
      </c>
      <c r="C26" s="38"/>
      <c r="D26" s="39">
        <v>2.97</v>
      </c>
      <c r="E26" s="33">
        <f t="shared" si="1"/>
        <v>461.74946400000005</v>
      </c>
      <c r="F26" s="33">
        <f t="shared" si="0"/>
        <v>2770.4967840000004</v>
      </c>
      <c r="G26" s="39">
        <v>3.17</v>
      </c>
      <c r="H26" s="26">
        <f t="shared" si="2"/>
        <v>492.843704</v>
      </c>
      <c r="I26" s="33">
        <f t="shared" si="4"/>
        <v>2957.0622240000002</v>
      </c>
      <c r="J26" s="31">
        <f t="shared" si="3"/>
        <v>5727.5590080000002</v>
      </c>
    </row>
    <row r="27" spans="1:24">
      <c r="A27" s="19"/>
      <c r="B27" s="40" t="s">
        <v>26</v>
      </c>
      <c r="C27" s="19"/>
      <c r="D27" s="30">
        <v>0.89</v>
      </c>
      <c r="E27" s="33">
        <f t="shared" si="1"/>
        <v>138.36936800000001</v>
      </c>
      <c r="F27" s="33">
        <f t="shared" si="0"/>
        <v>830.21620800000005</v>
      </c>
      <c r="G27" s="30">
        <v>0.95</v>
      </c>
      <c r="H27" s="26">
        <f t="shared" si="2"/>
        <v>147.69764000000001</v>
      </c>
      <c r="I27" s="34">
        <f t="shared" si="4"/>
        <v>886.1858400000001</v>
      </c>
      <c r="J27" s="31">
        <f t="shared" si="3"/>
        <v>1716.4020480000001</v>
      </c>
    </row>
    <row r="28" spans="1:24">
      <c r="A28" s="19"/>
      <c r="B28" s="24" t="s">
        <v>32</v>
      </c>
      <c r="C28" s="19"/>
      <c r="D28" s="30">
        <v>0.08</v>
      </c>
      <c r="E28" s="33">
        <f t="shared" si="1"/>
        <v>12.437696000000003</v>
      </c>
      <c r="F28" s="33">
        <f t="shared" si="0"/>
        <v>74.626176000000015</v>
      </c>
      <c r="G28" s="30">
        <v>0.09</v>
      </c>
      <c r="H28" s="26">
        <f t="shared" si="2"/>
        <v>13.992408000000001</v>
      </c>
      <c r="I28" s="33">
        <f t="shared" si="4"/>
        <v>83.954448000000014</v>
      </c>
      <c r="J28" s="31">
        <f t="shared" si="3"/>
        <v>158.58062400000003</v>
      </c>
    </row>
    <row r="29" spans="1:24" s="41" customFormat="1">
      <c r="A29" s="19"/>
      <c r="B29" s="24" t="s">
        <v>33</v>
      </c>
      <c r="C29" s="19"/>
      <c r="D29" s="30">
        <v>0.13</v>
      </c>
      <c r="E29" s="33">
        <f t="shared" si="1"/>
        <v>20.211256000000002</v>
      </c>
      <c r="F29" s="33">
        <f t="shared" si="0"/>
        <v>121.26753600000001</v>
      </c>
      <c r="G29" s="30">
        <v>0.14000000000000001</v>
      </c>
      <c r="H29" s="26">
        <f t="shared" si="2"/>
        <v>21.765968000000004</v>
      </c>
      <c r="I29" s="34">
        <f t="shared" si="4"/>
        <v>130.59580800000003</v>
      </c>
      <c r="J29" s="31">
        <f t="shared" si="3"/>
        <v>251.86334400000004</v>
      </c>
    </row>
    <row r="30" spans="1:24">
      <c r="A30" s="19"/>
      <c r="B30" s="24" t="s">
        <v>34</v>
      </c>
      <c r="C30" s="19"/>
      <c r="D30" s="30">
        <v>0.45</v>
      </c>
      <c r="E30" s="33">
        <f t="shared" si="1"/>
        <v>69.962040000000002</v>
      </c>
      <c r="F30" s="33">
        <f t="shared" si="0"/>
        <v>419.77224000000001</v>
      </c>
      <c r="G30" s="30">
        <v>0.48</v>
      </c>
      <c r="H30" s="26">
        <f t="shared" si="2"/>
        <v>74.626176000000001</v>
      </c>
      <c r="I30" s="33">
        <f t="shared" si="4"/>
        <v>447.75705600000003</v>
      </c>
      <c r="J30" s="31">
        <f t="shared" si="3"/>
        <v>867.52929600000004</v>
      </c>
    </row>
    <row r="31" spans="1:24">
      <c r="A31" s="19"/>
      <c r="B31" s="24" t="s">
        <v>35</v>
      </c>
      <c r="C31" s="19"/>
      <c r="D31" s="30">
        <v>0.28000000000000003</v>
      </c>
      <c r="E31" s="33">
        <f t="shared" si="1"/>
        <v>43.531936000000009</v>
      </c>
      <c r="F31" s="33">
        <f t="shared" si="0"/>
        <v>261.19161600000007</v>
      </c>
      <c r="G31" s="30">
        <v>0.3</v>
      </c>
      <c r="H31" s="26">
        <f t="shared" si="2"/>
        <v>46.641359999999999</v>
      </c>
      <c r="I31" s="33">
        <f t="shared" si="4"/>
        <v>279.84816000000001</v>
      </c>
      <c r="J31" s="31">
        <f t="shared" si="3"/>
        <v>541.03977600000007</v>
      </c>
    </row>
    <row r="32" spans="1:24">
      <c r="A32" s="19"/>
      <c r="B32" s="24" t="s">
        <v>36</v>
      </c>
      <c r="C32" s="19"/>
      <c r="D32" s="30">
        <v>0.14000000000000001</v>
      </c>
      <c r="E32" s="33">
        <f t="shared" si="1"/>
        <v>21.765968000000004</v>
      </c>
      <c r="F32" s="33">
        <f t="shared" si="0"/>
        <v>130.59580800000003</v>
      </c>
      <c r="G32" s="30">
        <v>0.15</v>
      </c>
      <c r="H32" s="26">
        <f t="shared" si="2"/>
        <v>23.320679999999999</v>
      </c>
      <c r="I32" s="33">
        <f t="shared" si="4"/>
        <v>139.92408</v>
      </c>
      <c r="J32" s="31">
        <f t="shared" si="3"/>
        <v>270.51988800000004</v>
      </c>
    </row>
    <row r="33" spans="1:12">
      <c r="A33" s="42">
        <v>3</v>
      </c>
      <c r="B33" s="29" t="s">
        <v>37</v>
      </c>
      <c r="C33" s="42"/>
      <c r="D33" s="25">
        <v>1.7</v>
      </c>
      <c r="E33" s="33">
        <f>D33*C$16/1000</f>
        <v>264.30104000000006</v>
      </c>
      <c r="F33" s="33">
        <f t="shared" si="0"/>
        <v>1585.8062400000003</v>
      </c>
      <c r="G33" s="25">
        <v>1.82</v>
      </c>
      <c r="H33" s="26">
        <f t="shared" si="2"/>
        <v>282.95758400000005</v>
      </c>
      <c r="I33" s="31">
        <f t="shared" si="4"/>
        <v>1697.7455040000004</v>
      </c>
      <c r="J33" s="31">
        <f t="shared" si="3"/>
        <v>3283.5517440000008</v>
      </c>
      <c r="L33" t="s">
        <v>20</v>
      </c>
    </row>
    <row r="34" spans="1:12">
      <c r="A34" s="19">
        <v>4</v>
      </c>
      <c r="B34" s="29" t="s">
        <v>38</v>
      </c>
      <c r="C34" s="19"/>
      <c r="D34" s="25">
        <v>4.431</v>
      </c>
      <c r="E34" s="33">
        <f>D34*C16/1000</f>
        <v>688.89288720000013</v>
      </c>
      <c r="F34" s="31">
        <v>4133.8999999999996</v>
      </c>
      <c r="G34" s="25">
        <v>4.74</v>
      </c>
      <c r="H34" s="26">
        <f>G34*C16/1000</f>
        <v>736.93348800000012</v>
      </c>
      <c r="I34" s="31">
        <f>H34*6</f>
        <v>4421.6009280000007</v>
      </c>
      <c r="J34" s="31">
        <f>F34+I34</f>
        <v>8555.5009280000013</v>
      </c>
    </row>
    <row r="35" spans="1:12" ht="32.25" customHeight="1">
      <c r="A35" s="19"/>
      <c r="B35" s="35"/>
      <c r="C35" s="19"/>
      <c r="D35" s="30"/>
      <c r="E35" s="33"/>
      <c r="F35" s="33"/>
      <c r="G35" s="30"/>
      <c r="H35" s="26"/>
      <c r="I35" s="33"/>
      <c r="J35" s="31"/>
    </row>
    <row r="36" spans="1:12" s="44" customFormat="1" ht="26.25">
      <c r="A36" s="19">
        <v>5</v>
      </c>
      <c r="B36" s="43" t="s">
        <v>39</v>
      </c>
      <c r="C36" s="19"/>
      <c r="D36" s="25">
        <v>3.1185000000000005</v>
      </c>
      <c r="E36" s="33">
        <f>D36*C16/1000</f>
        <v>484.83693720000008</v>
      </c>
      <c r="F36" s="33">
        <f t="shared" si="0"/>
        <v>2909.0216232000002</v>
      </c>
      <c r="G36" s="25">
        <v>3.34</v>
      </c>
      <c r="H36" s="26">
        <f>C9*G36/1000</f>
        <v>519.27384139999992</v>
      </c>
      <c r="I36" s="31">
        <f>H36*6</f>
        <v>3115.6430483999993</v>
      </c>
      <c r="J36" s="31">
        <f t="shared" si="3"/>
        <v>6024.6646715999996</v>
      </c>
    </row>
    <row r="37" spans="1:12" s="44" customFormat="1" ht="12.75">
      <c r="A37" s="42"/>
      <c r="B37" s="36"/>
      <c r="C37" s="42"/>
      <c r="D37" s="42"/>
      <c r="E37" s="31"/>
      <c r="F37" s="33"/>
      <c r="G37" s="42"/>
      <c r="H37" s="26"/>
      <c r="I37" s="33"/>
      <c r="J37" s="31"/>
    </row>
    <row r="38" spans="1:12">
      <c r="A38" s="42"/>
      <c r="B38" s="42"/>
      <c r="C38" s="42"/>
      <c r="D38" s="42"/>
      <c r="E38" s="31"/>
      <c r="F38" s="33"/>
      <c r="G38" s="42"/>
      <c r="H38" s="26"/>
      <c r="I38" s="31"/>
      <c r="J38" s="31"/>
    </row>
    <row r="39" spans="1:12">
      <c r="A39" s="19"/>
      <c r="B39" s="42" t="s">
        <v>40</v>
      </c>
      <c r="C39" s="19"/>
      <c r="D39" s="19"/>
      <c r="E39" s="19"/>
      <c r="F39" s="31">
        <f>F19+F25+F33+F34+F36</f>
        <v>15820.8255752</v>
      </c>
      <c r="G39" s="31"/>
      <c r="H39" s="31"/>
      <c r="I39" s="31">
        <f>I19+I25+I33+I34+I36</f>
        <v>16930.813880400005</v>
      </c>
      <c r="J39" s="31">
        <f>J19+J25+J33+J34+J36</f>
        <v>32751.639455600001</v>
      </c>
    </row>
    <row r="40" spans="1:12">
      <c r="A40" s="19"/>
      <c r="B40" s="19"/>
      <c r="C40" s="19"/>
      <c r="D40" s="19"/>
      <c r="E40" s="19"/>
      <c r="F40" s="19"/>
      <c r="G40" s="19"/>
      <c r="H40" s="19"/>
      <c r="I40" s="19"/>
      <c r="J40" s="27"/>
    </row>
    <row r="41" spans="1:12">
      <c r="A41" s="19"/>
      <c r="B41" s="19"/>
      <c r="C41" s="19"/>
      <c r="D41" s="19"/>
      <c r="E41" s="19"/>
      <c r="F41" s="19"/>
      <c r="G41" s="19"/>
      <c r="H41" s="19"/>
      <c r="I41" s="19"/>
      <c r="J41" s="19"/>
    </row>
  </sheetData>
  <mergeCells count="4">
    <mergeCell ref="B6:F6"/>
    <mergeCell ref="A13:A14"/>
    <mergeCell ref="B13:B14"/>
    <mergeCell ref="J13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2015-04-24T04:34:49Z</dcterms:created>
  <dcterms:modified xsi:type="dcterms:W3CDTF">2015-04-24T04:35:19Z</dcterms:modified>
</cp:coreProperties>
</file>