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8000" windowHeight="118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45" i="1"/>
  <c r="F45"/>
  <c r="J45" s="1"/>
  <c r="H44"/>
  <c r="I44" s="1"/>
  <c r="E44"/>
  <c r="F44" s="1"/>
  <c r="J44" s="1"/>
  <c r="I37"/>
  <c r="F37"/>
  <c r="J37" s="1"/>
  <c r="H36"/>
  <c r="I36" s="1"/>
  <c r="E36"/>
  <c r="F36" s="1"/>
  <c r="J36" s="1"/>
  <c r="I35"/>
  <c r="H35"/>
  <c r="F35"/>
  <c r="J35" s="1"/>
  <c r="E35"/>
  <c r="H34"/>
  <c r="I34" s="1"/>
  <c r="E34"/>
  <c r="F34" s="1"/>
  <c r="J34" s="1"/>
  <c r="I33"/>
  <c r="H33"/>
  <c r="F33"/>
  <c r="J33" s="1"/>
  <c r="E33"/>
  <c r="H32"/>
  <c r="I32" s="1"/>
  <c r="E32"/>
  <c r="F32" s="1"/>
  <c r="J32" s="1"/>
  <c r="I31"/>
  <c r="H31"/>
  <c r="F31"/>
  <c r="J31" s="1"/>
  <c r="E31"/>
  <c r="H30"/>
  <c r="I30" s="1"/>
  <c r="E30"/>
  <c r="F30" s="1"/>
  <c r="J30" s="1"/>
  <c r="I29"/>
  <c r="H29"/>
  <c r="F29"/>
  <c r="J29" s="1"/>
  <c r="E29"/>
  <c r="H28"/>
  <c r="I28" s="1"/>
  <c r="E28"/>
  <c r="F28" s="1"/>
  <c r="J28" s="1"/>
  <c r="I27"/>
  <c r="H27"/>
  <c r="F27"/>
  <c r="J27" s="1"/>
  <c r="E27"/>
  <c r="H26"/>
  <c r="I26" s="1"/>
  <c r="E26"/>
  <c r="F26" s="1"/>
  <c r="J26" s="1"/>
  <c r="I25"/>
  <c r="H25"/>
  <c r="F25"/>
  <c r="J25" s="1"/>
  <c r="E25"/>
  <c r="E24"/>
  <c r="F24" s="1"/>
  <c r="J24" s="1"/>
  <c r="I23"/>
  <c r="H23"/>
  <c r="F23"/>
  <c r="J23" s="1"/>
  <c r="E23"/>
  <c r="H22"/>
  <c r="I22" s="1"/>
  <c r="E22"/>
  <c r="F22" s="1"/>
  <c r="I21"/>
  <c r="I48" s="1"/>
  <c r="H21"/>
  <c r="F21"/>
  <c r="F48" s="1"/>
  <c r="J48" s="1"/>
  <c r="E21"/>
  <c r="I18"/>
  <c r="H18"/>
  <c r="F18"/>
  <c r="J18" s="1"/>
  <c r="E18"/>
  <c r="H17"/>
  <c r="I17" s="1"/>
  <c r="I19" s="1"/>
  <c r="E17"/>
  <c r="F17" s="1"/>
  <c r="F19" l="1"/>
  <c r="J19" s="1"/>
  <c r="J50" s="1"/>
  <c r="J17"/>
  <c r="J22"/>
  <c r="E19"/>
  <c r="J21"/>
</calcChain>
</file>

<file path=xl/sharedStrings.xml><?xml version="1.0" encoding="utf-8"?>
<sst xmlns="http://schemas.openxmlformats.org/spreadsheetml/2006/main" count="62" uniqueCount="55">
  <si>
    <t xml:space="preserve">Утверждена протоколом </t>
  </si>
  <si>
    <t>общего собрания  от ___________ г.</t>
  </si>
  <si>
    <t xml:space="preserve">С М Е Т А </t>
  </si>
  <si>
    <t xml:space="preserve">Характеристика жилого фонда </t>
  </si>
  <si>
    <t xml:space="preserve">площадь всего                                  </t>
  </si>
  <si>
    <t xml:space="preserve">                   неприватизированная</t>
  </si>
  <si>
    <t>Показатели</t>
  </si>
  <si>
    <t>площадь</t>
  </si>
  <si>
    <t>размер</t>
  </si>
  <si>
    <t>объем за</t>
  </si>
  <si>
    <t>объем за 1 полугодие</t>
  </si>
  <si>
    <t>объем за2 полугодие</t>
  </si>
  <si>
    <t>Итого за год</t>
  </si>
  <si>
    <t xml:space="preserve"> м2</t>
  </si>
  <si>
    <t>платежа.руб коп.</t>
  </si>
  <si>
    <t>мес,тыс руб</t>
  </si>
  <si>
    <t>тыс.руб</t>
  </si>
  <si>
    <t xml:space="preserve">          Доходы</t>
  </si>
  <si>
    <t xml:space="preserve"> </t>
  </si>
  <si>
    <t>Остаток на 01.01.2014 г</t>
  </si>
  <si>
    <t>Содержание жилья  и текущий ремонт,в т ч</t>
  </si>
  <si>
    <t>Кап.ремонт</t>
  </si>
  <si>
    <t>ВСЕГО ДОХОДОВ</t>
  </si>
  <si>
    <t xml:space="preserve">          Расходы</t>
  </si>
  <si>
    <t>Обслуживание внутридомовых сетей</t>
  </si>
  <si>
    <t>Заработная плата(слесари,электрики)</t>
  </si>
  <si>
    <t>Отчисления</t>
  </si>
  <si>
    <t>Электроэнергия</t>
  </si>
  <si>
    <t>Материалы</t>
  </si>
  <si>
    <t>Спецодежда</t>
  </si>
  <si>
    <t>Прочие(поверка приборов учета,прочиска вентканалов)</t>
  </si>
  <si>
    <t>Благоустройство и санитарная очистка,в т числе</t>
  </si>
  <si>
    <t>Заработная плата(дворники,уборщицы)</t>
  </si>
  <si>
    <t>Дератизация,дезинсекция</t>
  </si>
  <si>
    <t>Инвентарь,спецодежда</t>
  </si>
  <si>
    <t>Материалы,малые формы</t>
  </si>
  <si>
    <t>Услуги транспорта</t>
  </si>
  <si>
    <t>Прочие расходы</t>
  </si>
  <si>
    <t>Аврийное обслуживание</t>
  </si>
  <si>
    <t>Текущий ремонт.в том числе</t>
  </si>
  <si>
    <t>Управление МКД( в том числе расходы по начислению и приему платежей)</t>
  </si>
  <si>
    <t>Капитальный ремонт, в том числе</t>
  </si>
  <si>
    <t>Итого расходов</t>
  </si>
  <si>
    <t>Остаток на конец  года</t>
  </si>
  <si>
    <t>Директор ООО УК" Альфа"</t>
  </si>
  <si>
    <t>Сергеев С.В.</t>
  </si>
  <si>
    <t>Приложение №2</t>
  </si>
  <si>
    <t>ремонт канализации</t>
  </si>
  <si>
    <t>ремонт кровли</t>
  </si>
  <si>
    <t xml:space="preserve">в том числе приватизированная                        </t>
  </si>
  <si>
    <t>ремонт системы ГВС</t>
  </si>
  <si>
    <t>ремонт подъездов</t>
  </si>
  <si>
    <t>Доходов - расходов по адресу ул.Сергея Лазо 11 на 2014год</t>
  </si>
  <si>
    <t>Замена ИТП</t>
  </si>
  <si>
    <t>Ремонт системы водоснабжения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</si>
</sst>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/>
    <xf numFmtId="0" fontId="0" fillId="0" borderId="7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5" fillId="0" borderId="5" xfId="0" applyFont="1" applyBorder="1"/>
    <xf numFmtId="0" fontId="3" fillId="0" borderId="6" xfId="0" applyFont="1" applyBorder="1"/>
    <xf numFmtId="0" fontId="0" fillId="0" borderId="5" xfId="0" applyBorder="1"/>
    <xf numFmtId="0" fontId="3" fillId="0" borderId="5" xfId="0" applyFont="1" applyBorder="1"/>
    <xf numFmtId="164" fontId="5" fillId="0" borderId="5" xfId="0" applyNumberFormat="1" applyFont="1" applyBorder="1"/>
    <xf numFmtId="0" fontId="0" fillId="0" borderId="6" xfId="0" applyBorder="1"/>
    <xf numFmtId="2" fontId="5" fillId="0" borderId="5" xfId="0" applyNumberFormat="1" applyFont="1" applyBorder="1"/>
    <xf numFmtId="0" fontId="0" fillId="0" borderId="5" xfId="0" applyFill="1" applyBorder="1"/>
    <xf numFmtId="2" fontId="0" fillId="0" borderId="5" xfId="0" applyNumberFormat="1" applyBorder="1"/>
    <xf numFmtId="0" fontId="0" fillId="0" borderId="0" xfId="0" applyFill="1" applyBorder="1"/>
    <xf numFmtId="0" fontId="5" fillId="0" borderId="6" xfId="0" applyFont="1" applyBorder="1"/>
    <xf numFmtId="164" fontId="3" fillId="0" borderId="5" xfId="0" applyNumberFormat="1" applyFont="1" applyBorder="1"/>
    <xf numFmtId="164" fontId="0" fillId="0" borderId="5" xfId="0" applyNumberFormat="1" applyBorder="1"/>
    <xf numFmtId="164" fontId="1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1" fillId="0" borderId="0" xfId="0" applyFont="1"/>
    <xf numFmtId="0" fontId="4" fillId="0" borderId="6" xfId="0" applyFont="1" applyBorder="1"/>
    <xf numFmtId="0" fontId="5" fillId="0" borderId="0" xfId="0" applyFont="1"/>
    <xf numFmtId="0" fontId="5" fillId="0" borderId="6" xfId="0" applyFont="1" applyBorder="1" applyAlignment="1">
      <alignment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164" fontId="4" fillId="0" borderId="5" xfId="0" applyNumberFormat="1" applyFont="1" applyBorder="1"/>
    <xf numFmtId="0" fontId="0" fillId="0" borderId="1" xfId="0" applyBorder="1" applyAlignment="1"/>
    <xf numFmtId="0" fontId="0" fillId="0" borderId="3" xfId="0" applyBorder="1" applyAlignment="1"/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workbookViewId="0">
      <selection sqref="A1:XFD1048576"/>
    </sheetView>
  </sheetViews>
  <sheetFormatPr defaultRowHeight="15"/>
  <cols>
    <col min="6" max="6" width="9.140625" customWidth="1"/>
  </cols>
  <sheetData>
    <row r="1" spans="1:24">
      <c r="D1" t="s">
        <v>0</v>
      </c>
      <c r="I1" t="s">
        <v>46</v>
      </c>
    </row>
    <row r="2" spans="1:24">
      <c r="D2" t="s">
        <v>1</v>
      </c>
    </row>
    <row r="4" spans="1:24" ht="18">
      <c r="C4" s="1" t="s">
        <v>2</v>
      </c>
    </row>
    <row r="6" spans="1:24" ht="15.75">
      <c r="B6" s="2" t="s">
        <v>52</v>
      </c>
      <c r="C6" s="2"/>
      <c r="D6" s="2"/>
      <c r="E6" s="2"/>
      <c r="F6" s="2"/>
    </row>
    <row r="7" spans="1:24">
      <c r="G7" s="3"/>
    </row>
    <row r="8" spans="1:24">
      <c r="B8" t="s">
        <v>3</v>
      </c>
      <c r="G8" s="3"/>
    </row>
    <row r="9" spans="1:24">
      <c r="B9" t="s">
        <v>4</v>
      </c>
      <c r="C9">
        <v>7703.8</v>
      </c>
      <c r="G9" s="3"/>
      <c r="K9" s="4"/>
    </row>
    <row r="10" spans="1:24">
      <c r="B10" t="s">
        <v>49</v>
      </c>
      <c r="C10">
        <v>7195.9</v>
      </c>
      <c r="G10" s="3"/>
    </row>
    <row r="11" spans="1:24">
      <c r="B11" t="s">
        <v>5</v>
      </c>
      <c r="C11">
        <v>507.9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60">
      <c r="A13" s="41"/>
      <c r="B13" s="5" t="s">
        <v>6</v>
      </c>
      <c r="C13" s="36" t="s">
        <v>7</v>
      </c>
      <c r="D13" s="37" t="s">
        <v>8</v>
      </c>
      <c r="E13" s="7" t="s">
        <v>9</v>
      </c>
      <c r="F13" s="6" t="s">
        <v>10</v>
      </c>
      <c r="G13" s="37" t="s">
        <v>8</v>
      </c>
      <c r="H13" s="7" t="s">
        <v>9</v>
      </c>
      <c r="I13" s="6" t="s">
        <v>11</v>
      </c>
      <c r="J13" s="8" t="s">
        <v>12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0">
      <c r="A14" s="42"/>
      <c r="B14" s="9"/>
      <c r="C14" s="38" t="s">
        <v>13</v>
      </c>
      <c r="D14" s="39" t="s">
        <v>14</v>
      </c>
      <c r="E14" s="11" t="s">
        <v>15</v>
      </c>
      <c r="F14" s="10" t="s">
        <v>16</v>
      </c>
      <c r="G14" s="39" t="s">
        <v>14</v>
      </c>
      <c r="H14" s="11" t="s">
        <v>15</v>
      </c>
      <c r="I14" s="10" t="s">
        <v>16</v>
      </c>
      <c r="J14" s="1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>
      <c r="A15" s="13"/>
      <c r="B15" s="14" t="s">
        <v>17</v>
      </c>
      <c r="C15" s="15" t="s">
        <v>18</v>
      </c>
      <c r="D15" s="15"/>
      <c r="E15" s="24"/>
      <c r="F15" s="16"/>
      <c r="G15" s="15"/>
      <c r="H15" s="24"/>
      <c r="I15" s="16"/>
      <c r="J15" s="1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>
      <c r="A16" s="13">
        <v>1</v>
      </c>
      <c r="B16" s="14" t="s">
        <v>19</v>
      </c>
      <c r="C16" s="15"/>
      <c r="D16" s="15"/>
      <c r="E16" s="24"/>
      <c r="F16" s="16"/>
      <c r="G16" s="15"/>
      <c r="H16" s="24"/>
      <c r="I16" s="16"/>
      <c r="J16" s="17">
        <v>1657.9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>
      <c r="A17" s="13"/>
      <c r="B17" s="18" t="s">
        <v>20</v>
      </c>
      <c r="C17" s="15">
        <v>7703.8</v>
      </c>
      <c r="D17" s="13">
        <v>16.149999999999999</v>
      </c>
      <c r="E17" s="40">
        <f>D17*C17/1000</f>
        <v>124.41637</v>
      </c>
      <c r="F17" s="40">
        <f>E17*6</f>
        <v>746.49821999999995</v>
      </c>
      <c r="G17" s="19">
        <v>16.9575</v>
      </c>
      <c r="H17" s="40">
        <f>C9*G17/1000</f>
        <v>130.63718850000001</v>
      </c>
      <c r="I17" s="40">
        <f>SUM(H17*6)</f>
        <v>783.8231310000001</v>
      </c>
      <c r="J17" s="17">
        <f>F17+I17</f>
        <v>1530.321351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>
      <c r="A18" s="13"/>
      <c r="B18" s="18" t="s">
        <v>21</v>
      </c>
      <c r="C18" s="15">
        <v>7195.9</v>
      </c>
      <c r="D18" s="20">
        <v>5</v>
      </c>
      <c r="E18" s="40">
        <f>C10*D18/1000</f>
        <v>35.979500000000002</v>
      </c>
      <c r="F18" s="40">
        <f>E18*6</f>
        <v>215.87700000000001</v>
      </c>
      <c r="G18" s="21">
        <v>5</v>
      </c>
      <c r="H18" s="40">
        <f>C10*G18/1000</f>
        <v>35.979500000000002</v>
      </c>
      <c r="I18" s="40">
        <f>SUM(H18*6)</f>
        <v>215.87700000000001</v>
      </c>
      <c r="J18" s="17">
        <f>F18+I18</f>
        <v>431.75400000000002</v>
      </c>
      <c r="K18" s="2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>
      <c r="A19" s="13"/>
      <c r="B19" s="23" t="s">
        <v>22</v>
      </c>
      <c r="C19" s="15"/>
      <c r="D19" s="15"/>
      <c r="E19" s="17">
        <f>SUM(E17:E18)</f>
        <v>160.39587</v>
      </c>
      <c r="F19" s="17">
        <f>SUM(F17:F18)</f>
        <v>962.3752199999999</v>
      </c>
      <c r="G19" s="21"/>
      <c r="H19" s="40"/>
      <c r="I19" s="17">
        <f>SUM(I17:I18)</f>
        <v>999.70013100000006</v>
      </c>
      <c r="J19" s="17">
        <f>F19+I19</f>
        <v>1962.075351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>
      <c r="A20" s="13"/>
      <c r="B20" s="14" t="s">
        <v>23</v>
      </c>
      <c r="C20" s="15"/>
      <c r="D20" s="15"/>
      <c r="E20" s="24"/>
      <c r="F20" s="24"/>
      <c r="G20" s="21"/>
      <c r="H20" s="40"/>
      <c r="I20" s="24"/>
      <c r="J20" s="2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>
      <c r="A21" s="13">
        <v>2</v>
      </c>
      <c r="B21" s="23" t="s">
        <v>24</v>
      </c>
      <c r="C21" s="15"/>
      <c r="D21" s="13">
        <v>2.64</v>
      </c>
      <c r="E21" s="26">
        <f>D21*C17/1000</f>
        <v>20.338032000000002</v>
      </c>
      <c r="F21" s="26">
        <f t="shared" ref="F21:F45" si="0">E21*6</f>
        <v>122.02819200000002</v>
      </c>
      <c r="G21" s="19">
        <v>2.7720000000000002</v>
      </c>
      <c r="H21" s="40">
        <f>C9*G21/1000</f>
        <v>21.354933600000003</v>
      </c>
      <c r="I21" s="26">
        <f>H21*6</f>
        <v>128.1296016</v>
      </c>
      <c r="J21" s="17">
        <f>F21+I21</f>
        <v>250.15779360000002</v>
      </c>
    </row>
    <row r="22" spans="1:24">
      <c r="A22" s="13"/>
      <c r="B22" s="18" t="s">
        <v>25</v>
      </c>
      <c r="C22" s="15"/>
      <c r="D22" s="15">
        <v>1.72</v>
      </c>
      <c r="E22" s="26">
        <f>D22*C17/1000</f>
        <v>13.250536</v>
      </c>
      <c r="F22" s="26">
        <f t="shared" si="0"/>
        <v>79.503216000000009</v>
      </c>
      <c r="G22" s="21">
        <v>1.806</v>
      </c>
      <c r="H22" s="40">
        <f>G22*C17/1000</f>
        <v>13.913062800000002</v>
      </c>
      <c r="I22" s="26">
        <f>H22*6</f>
        <v>83.478376800000007</v>
      </c>
      <c r="J22" s="17">
        <f t="shared" ref="J22:J48" si="1">F22+I22</f>
        <v>162.98159280000002</v>
      </c>
    </row>
    <row r="23" spans="1:24">
      <c r="A23" s="13"/>
      <c r="B23" s="18" t="s">
        <v>26</v>
      </c>
      <c r="C23" s="15"/>
      <c r="D23" s="15">
        <v>0.52</v>
      </c>
      <c r="E23" s="26">
        <f>D23*C18/1000</f>
        <v>3.7418679999999997</v>
      </c>
      <c r="F23" s="26">
        <f t="shared" si="0"/>
        <v>22.451207999999998</v>
      </c>
      <c r="G23" s="21">
        <v>0.54600000000000004</v>
      </c>
      <c r="H23" s="40">
        <f>G23*C18/1000</f>
        <v>3.9289613999999999</v>
      </c>
      <c r="I23" s="26">
        <f>H23*6</f>
        <v>23.573768399999999</v>
      </c>
      <c r="J23" s="17">
        <f t="shared" si="1"/>
        <v>46.0249764</v>
      </c>
    </row>
    <row r="24" spans="1:24">
      <c r="A24" s="13"/>
      <c r="B24" s="18" t="s">
        <v>27</v>
      </c>
      <c r="C24" s="15"/>
      <c r="D24" s="15"/>
      <c r="E24" s="26">
        <f>D24*C17/1000</f>
        <v>0</v>
      </c>
      <c r="F24" s="26">
        <f t="shared" si="0"/>
        <v>0</v>
      </c>
      <c r="G24" s="21">
        <v>0</v>
      </c>
      <c r="H24" s="40"/>
      <c r="I24" s="26"/>
      <c r="J24" s="17">
        <f t="shared" si="1"/>
        <v>0</v>
      </c>
    </row>
    <row r="25" spans="1:24">
      <c r="A25" s="13"/>
      <c r="B25" s="18" t="s">
        <v>28</v>
      </c>
      <c r="C25" s="15"/>
      <c r="D25" s="15">
        <v>0.24</v>
      </c>
      <c r="E25" s="26">
        <f>D25*C18/1000</f>
        <v>1.7270159999999999</v>
      </c>
      <c r="F25" s="26">
        <f t="shared" si="0"/>
        <v>10.362095999999999</v>
      </c>
      <c r="G25" s="21">
        <v>0.252</v>
      </c>
      <c r="H25" s="40">
        <f>G25*C9/1000</f>
        <v>1.9413576000000001</v>
      </c>
      <c r="I25" s="26">
        <f>H25*6</f>
        <v>11.648145600000001</v>
      </c>
      <c r="J25" s="17">
        <f t="shared" si="1"/>
        <v>22.010241600000001</v>
      </c>
    </row>
    <row r="26" spans="1:24">
      <c r="A26" s="13"/>
      <c r="B26" s="27" t="s">
        <v>29</v>
      </c>
      <c r="C26" s="15"/>
      <c r="D26" s="15">
        <v>0.03</v>
      </c>
      <c r="E26" s="26">
        <f>D26*C17/1000</f>
        <v>0.23111400000000001</v>
      </c>
      <c r="F26" s="26">
        <f t="shared" si="0"/>
        <v>1.386684</v>
      </c>
      <c r="G26" s="21">
        <v>3.15E-2</v>
      </c>
      <c r="H26" s="40">
        <f>G26*C9/1000</f>
        <v>0.24266970000000002</v>
      </c>
      <c r="I26" s="26">
        <f>H26*12</f>
        <v>2.9120364000000003</v>
      </c>
      <c r="J26" s="17">
        <f t="shared" si="1"/>
        <v>4.2987204000000006</v>
      </c>
    </row>
    <row r="27" spans="1:24">
      <c r="A27" s="13"/>
      <c r="B27" s="27" t="s">
        <v>30</v>
      </c>
      <c r="C27" s="15"/>
      <c r="D27" s="15">
        <v>0.13</v>
      </c>
      <c r="E27" s="26">
        <f>D27*C9/1000</f>
        <v>1.0014940000000001</v>
      </c>
      <c r="F27" s="26">
        <f t="shared" si="0"/>
        <v>6.0089640000000006</v>
      </c>
      <c r="G27" s="21">
        <v>0.13650000000000001</v>
      </c>
      <c r="H27" s="40">
        <f>G27*C9/1000</f>
        <v>1.0515687</v>
      </c>
      <c r="I27" s="26">
        <f t="shared" ref="I27:I36" si="2">H27*6</f>
        <v>6.3094122000000006</v>
      </c>
      <c r="J27" s="17">
        <f t="shared" si="1"/>
        <v>12.318376200000001</v>
      </c>
    </row>
    <row r="28" spans="1:24">
      <c r="A28" s="13">
        <v>3</v>
      </c>
      <c r="B28" s="23" t="s">
        <v>31</v>
      </c>
      <c r="C28" s="15"/>
      <c r="D28" s="13">
        <v>4.7</v>
      </c>
      <c r="E28" s="24">
        <f>D28*C17/1000</f>
        <v>36.207860000000004</v>
      </c>
      <c r="F28" s="17">
        <f t="shared" si="0"/>
        <v>217.24716000000001</v>
      </c>
      <c r="G28" s="19">
        <v>4.9349999999999996</v>
      </c>
      <c r="H28" s="40">
        <f>G28*C9/1000</f>
        <v>38.018252999999994</v>
      </c>
      <c r="I28" s="17">
        <f t="shared" si="2"/>
        <v>228.10951799999998</v>
      </c>
      <c r="J28" s="17">
        <f t="shared" si="1"/>
        <v>445.35667799999999</v>
      </c>
    </row>
    <row r="29" spans="1:24" s="32" customFormat="1" ht="12.75">
      <c r="A29" s="13"/>
      <c r="B29" s="28" t="s">
        <v>32</v>
      </c>
      <c r="C29" s="29"/>
      <c r="D29" s="30">
        <v>2.83</v>
      </c>
      <c r="E29" s="26">
        <f>D29*C17/1000</f>
        <v>21.801754000000003</v>
      </c>
      <c r="F29" s="26">
        <f t="shared" si="0"/>
        <v>130.81052400000002</v>
      </c>
      <c r="G29" s="31">
        <v>2.9715000000000003</v>
      </c>
      <c r="H29" s="40">
        <f>G29*C9/1000</f>
        <v>22.891841700000001</v>
      </c>
      <c r="I29" s="26">
        <f t="shared" si="2"/>
        <v>137.3510502</v>
      </c>
      <c r="J29" s="17">
        <f t="shared" si="1"/>
        <v>268.16157420000002</v>
      </c>
    </row>
    <row r="30" spans="1:24">
      <c r="A30" s="13"/>
      <c r="B30" s="33" t="s">
        <v>26</v>
      </c>
      <c r="C30" s="15"/>
      <c r="D30" s="30">
        <v>0.85</v>
      </c>
      <c r="E30" s="26">
        <f>D30*C9/1000</f>
        <v>6.5482299999999993</v>
      </c>
      <c r="F30" s="26">
        <f t="shared" si="0"/>
        <v>39.289379999999994</v>
      </c>
      <c r="G30" s="21">
        <v>0.89249999999999996</v>
      </c>
      <c r="H30" s="40">
        <f>G30*C9/1000</f>
        <v>6.8756414999999995</v>
      </c>
      <c r="I30" s="26">
        <f t="shared" si="2"/>
        <v>41.253848999999995</v>
      </c>
      <c r="J30" s="17">
        <f t="shared" si="1"/>
        <v>80.543228999999997</v>
      </c>
    </row>
    <row r="31" spans="1:24">
      <c r="A31" s="13"/>
      <c r="B31" s="18" t="s">
        <v>33</v>
      </c>
      <c r="C31" s="15"/>
      <c r="D31" s="30">
        <v>0.08</v>
      </c>
      <c r="E31" s="26">
        <f>D31*C17/1000</f>
        <v>0.61630399999999996</v>
      </c>
      <c r="F31" s="26">
        <f t="shared" si="0"/>
        <v>3.6978239999999998</v>
      </c>
      <c r="G31" s="21">
        <v>8.4000000000000005E-2</v>
      </c>
      <c r="H31" s="40">
        <f>G31*C9/1000</f>
        <v>0.64711920000000012</v>
      </c>
      <c r="I31" s="26">
        <f t="shared" si="2"/>
        <v>3.8827152000000007</v>
      </c>
      <c r="J31" s="17">
        <f t="shared" si="1"/>
        <v>7.5805392000000005</v>
      </c>
    </row>
    <row r="32" spans="1:24">
      <c r="A32" s="13"/>
      <c r="B32" s="18" t="s">
        <v>34</v>
      </c>
      <c r="C32" s="15"/>
      <c r="D32" s="30">
        <v>0.12</v>
      </c>
      <c r="E32" s="26">
        <f>D32*C18/1000</f>
        <v>0.86350799999999994</v>
      </c>
      <c r="F32" s="26">
        <f t="shared" si="0"/>
        <v>5.1810479999999997</v>
      </c>
      <c r="G32" s="21">
        <v>0.126</v>
      </c>
      <c r="H32" s="40">
        <f>G32*C9/1000</f>
        <v>0.97067880000000006</v>
      </c>
      <c r="I32" s="26">
        <f t="shared" si="2"/>
        <v>5.8240728000000006</v>
      </c>
      <c r="J32" s="17">
        <f t="shared" si="1"/>
        <v>11.0051208</v>
      </c>
    </row>
    <row r="33" spans="1:12">
      <c r="A33" s="13"/>
      <c r="B33" s="18" t="s">
        <v>35</v>
      </c>
      <c r="C33" s="15"/>
      <c r="D33" s="30">
        <v>0.43</v>
      </c>
      <c r="E33" s="26">
        <f>D33*C17/1000</f>
        <v>3.3126340000000001</v>
      </c>
      <c r="F33" s="26">
        <f t="shared" si="0"/>
        <v>19.875804000000002</v>
      </c>
      <c r="G33" s="21">
        <v>0.45150000000000001</v>
      </c>
      <c r="H33" s="40">
        <f>G33*C9/1000</f>
        <v>3.4782657000000006</v>
      </c>
      <c r="I33" s="26">
        <f t="shared" si="2"/>
        <v>20.869594200000002</v>
      </c>
      <c r="J33" s="17">
        <f t="shared" si="1"/>
        <v>40.745398200000004</v>
      </c>
      <c r="L33" t="s">
        <v>18</v>
      </c>
    </row>
    <row r="34" spans="1:12">
      <c r="A34" s="13"/>
      <c r="B34" s="18" t="s">
        <v>36</v>
      </c>
      <c r="C34" s="15"/>
      <c r="D34" s="30">
        <v>0.27</v>
      </c>
      <c r="E34" s="26">
        <f>D34*C17/1000</f>
        <v>2.0800260000000002</v>
      </c>
      <c r="F34" s="26">
        <f t="shared" si="0"/>
        <v>12.480156000000001</v>
      </c>
      <c r="G34" s="21">
        <v>0.28350000000000003</v>
      </c>
      <c r="H34" s="40">
        <f>G34*C9/1000</f>
        <v>2.1840273000000003</v>
      </c>
      <c r="I34" s="26">
        <f t="shared" si="2"/>
        <v>13.104163800000002</v>
      </c>
      <c r="J34" s="17">
        <f t="shared" si="1"/>
        <v>25.584319800000003</v>
      </c>
    </row>
    <row r="35" spans="1:12">
      <c r="A35" s="13"/>
      <c r="B35" s="18" t="s">
        <v>37</v>
      </c>
      <c r="C35" s="15"/>
      <c r="D35" s="30">
        <v>0.13</v>
      </c>
      <c r="E35" s="26">
        <f>D35*C17/1000</f>
        <v>1.0014940000000001</v>
      </c>
      <c r="F35" s="26">
        <f t="shared" si="0"/>
        <v>6.0089640000000006</v>
      </c>
      <c r="G35" s="21">
        <v>0.13650000000000001</v>
      </c>
      <c r="H35" s="40">
        <f>G35*C9/1000</f>
        <v>1.0515687</v>
      </c>
      <c r="I35" s="26">
        <f t="shared" si="2"/>
        <v>6.3094122000000006</v>
      </c>
      <c r="J35" s="17">
        <f t="shared" si="1"/>
        <v>12.318376200000001</v>
      </c>
    </row>
    <row r="36" spans="1:12" s="34" customFormat="1" ht="12.75">
      <c r="A36" s="13">
        <v>4</v>
      </c>
      <c r="B36" s="23" t="s">
        <v>38</v>
      </c>
      <c r="C36" s="13"/>
      <c r="D36" s="13">
        <v>1.62</v>
      </c>
      <c r="E36" s="17">
        <f>D36*C17/1000</f>
        <v>12.480156000000001</v>
      </c>
      <c r="F36" s="26">
        <f t="shared" si="0"/>
        <v>74.880936000000005</v>
      </c>
      <c r="G36" s="19">
        <v>1.7010000000000003</v>
      </c>
      <c r="H36" s="40">
        <f>C9*G36/1000</f>
        <v>13.104163800000002</v>
      </c>
      <c r="I36" s="17">
        <f t="shared" si="2"/>
        <v>78.624982800000012</v>
      </c>
      <c r="J36" s="17">
        <f t="shared" si="1"/>
        <v>153.50591880000002</v>
      </c>
    </row>
    <row r="37" spans="1:12">
      <c r="A37" s="13">
        <v>5</v>
      </c>
      <c r="B37" s="23" t="s">
        <v>39</v>
      </c>
      <c r="C37" s="15"/>
      <c r="D37" s="13">
        <v>4.22</v>
      </c>
      <c r="E37" s="26"/>
      <c r="F37" s="17">
        <f>F38+F39+F40+F41+F43</f>
        <v>0</v>
      </c>
      <c r="G37" s="19">
        <v>4.431</v>
      </c>
      <c r="H37" s="40"/>
      <c r="I37" s="17">
        <f>I38+I39+I40+I41+I42+I43</f>
        <v>606</v>
      </c>
      <c r="J37" s="17">
        <f>F37+I37</f>
        <v>606</v>
      </c>
    </row>
    <row r="38" spans="1:12">
      <c r="A38" s="13"/>
      <c r="B38" s="27" t="s">
        <v>51</v>
      </c>
      <c r="C38" s="15"/>
      <c r="D38" s="15"/>
      <c r="E38" s="26"/>
      <c r="F38" s="26"/>
      <c r="G38" s="21"/>
      <c r="H38" s="40"/>
      <c r="I38" s="26">
        <v>520</v>
      </c>
      <c r="J38" s="17"/>
    </row>
    <row r="39" spans="1:12">
      <c r="A39" s="13"/>
      <c r="B39" s="27" t="s">
        <v>50</v>
      </c>
      <c r="C39" s="15"/>
      <c r="D39" s="15"/>
      <c r="E39" s="26"/>
      <c r="F39" s="26"/>
      <c r="G39" s="21"/>
      <c r="H39" s="40"/>
      <c r="I39" s="26">
        <v>20</v>
      </c>
      <c r="J39" s="17"/>
    </row>
    <row r="40" spans="1:12">
      <c r="A40" s="13"/>
      <c r="B40" s="27" t="s">
        <v>48</v>
      </c>
      <c r="C40" s="15"/>
      <c r="D40" s="15"/>
      <c r="E40" s="26"/>
      <c r="F40" s="26"/>
      <c r="G40" s="21"/>
      <c r="H40" s="40"/>
      <c r="I40" s="26">
        <v>56</v>
      </c>
      <c r="J40" s="17"/>
    </row>
    <row r="41" spans="1:12">
      <c r="A41" s="13"/>
      <c r="B41" s="27" t="s">
        <v>47</v>
      </c>
      <c r="C41" s="15"/>
      <c r="D41" s="15"/>
      <c r="E41" s="26"/>
      <c r="F41" s="26"/>
      <c r="G41" s="21"/>
      <c r="H41" s="40"/>
      <c r="I41" s="26">
        <v>10</v>
      </c>
      <c r="J41" s="17"/>
    </row>
    <row r="42" spans="1:12">
      <c r="A42" s="13"/>
      <c r="B42" s="27"/>
      <c r="C42" s="15"/>
      <c r="D42" s="15"/>
      <c r="E42" s="26"/>
      <c r="F42" s="26"/>
      <c r="G42" s="21"/>
      <c r="H42" s="40"/>
      <c r="I42" s="26"/>
      <c r="J42" s="17"/>
    </row>
    <row r="43" spans="1:12">
      <c r="A43" s="13"/>
      <c r="B43" s="27"/>
      <c r="C43" s="15"/>
      <c r="D43" s="13">
        <v>2.97</v>
      </c>
      <c r="E43" s="26"/>
      <c r="F43" s="26"/>
      <c r="G43" s="19">
        <v>3.1185000000000005</v>
      </c>
      <c r="H43" s="40"/>
      <c r="I43" s="26"/>
      <c r="J43" s="17"/>
    </row>
    <row r="44" spans="1:12" ht="153.75">
      <c r="A44" s="13">
        <v>6</v>
      </c>
      <c r="B44" s="35" t="s">
        <v>40</v>
      </c>
      <c r="C44" s="15"/>
      <c r="D44" s="13">
        <v>5</v>
      </c>
      <c r="E44" s="26">
        <f>C10*D44/1000</f>
        <v>35.979500000000002</v>
      </c>
      <c r="F44" s="26">
        <f t="shared" si="0"/>
        <v>215.87700000000001</v>
      </c>
      <c r="G44" s="13">
        <v>5</v>
      </c>
      <c r="H44" s="40">
        <f>C9*G44/1000</f>
        <v>38.518999999999998</v>
      </c>
      <c r="I44" s="17">
        <f>H44*6</f>
        <v>231.11399999999998</v>
      </c>
      <c r="J44" s="17">
        <f t="shared" si="1"/>
        <v>446.99099999999999</v>
      </c>
    </row>
    <row r="45" spans="1:12" s="34" customFormat="1" ht="12.75">
      <c r="A45" s="13">
        <v>7</v>
      </c>
      <c r="B45" s="13" t="s">
        <v>41</v>
      </c>
      <c r="C45" s="13"/>
      <c r="D45" s="13"/>
      <c r="E45" s="17"/>
      <c r="F45" s="26">
        <f t="shared" si="0"/>
        <v>0</v>
      </c>
      <c r="G45" s="13"/>
      <c r="H45" s="40"/>
      <c r="I45" s="17">
        <f>I46+I47</f>
        <v>700</v>
      </c>
      <c r="J45" s="17">
        <f t="shared" si="1"/>
        <v>700</v>
      </c>
    </row>
    <row r="46" spans="1:12" s="34" customFormat="1" ht="12.75">
      <c r="A46" s="13"/>
      <c r="B46" s="30" t="s">
        <v>53</v>
      </c>
      <c r="C46" s="13"/>
      <c r="D46" s="13"/>
      <c r="E46" s="17"/>
      <c r="F46" s="26"/>
      <c r="G46" s="13"/>
      <c r="H46" s="40"/>
      <c r="I46" s="26">
        <v>500</v>
      </c>
      <c r="J46" s="17"/>
    </row>
    <row r="47" spans="1:12" s="34" customFormat="1">
      <c r="A47" s="13"/>
      <c r="B47" s="30" t="s">
        <v>54</v>
      </c>
      <c r="C47" s="13"/>
      <c r="D47" s="15"/>
      <c r="E47" s="17"/>
      <c r="F47" s="26"/>
      <c r="G47" s="15"/>
      <c r="H47" s="40"/>
      <c r="I47" s="26">
        <v>200</v>
      </c>
      <c r="J47" s="17"/>
    </row>
    <row r="48" spans="1:12" s="34" customFormat="1">
      <c r="A48" s="13">
        <v>8</v>
      </c>
      <c r="B48" s="13" t="s">
        <v>42</v>
      </c>
      <c r="C48" s="13"/>
      <c r="D48" s="15"/>
      <c r="E48" s="13"/>
      <c r="F48" s="17">
        <f>F21+F28+F36+F37+F44+F45</f>
        <v>630.03328800000008</v>
      </c>
      <c r="G48" s="15"/>
      <c r="H48" s="13"/>
      <c r="I48" s="17">
        <f>I21+I28+I36+I37+I44+I45</f>
        <v>1971.9781023999999</v>
      </c>
      <c r="J48" s="17">
        <f t="shared" si="1"/>
        <v>2602.0113904</v>
      </c>
    </row>
    <row r="49" spans="1:10">
      <c r="A49" s="13"/>
      <c r="B49" s="15"/>
      <c r="C49" s="15"/>
      <c r="D49" s="15"/>
      <c r="E49" s="15"/>
      <c r="F49" s="15"/>
      <c r="G49" s="15"/>
      <c r="H49" s="15"/>
      <c r="I49" s="15"/>
      <c r="J49" s="25"/>
    </row>
    <row r="50" spans="1:10" s="34" customFormat="1">
      <c r="A50" s="13">
        <v>9</v>
      </c>
      <c r="B50" s="13" t="s">
        <v>43</v>
      </c>
      <c r="C50" s="13"/>
      <c r="D50" s="15"/>
      <c r="E50" s="13"/>
      <c r="F50" s="13"/>
      <c r="G50" s="21"/>
      <c r="H50" s="13"/>
      <c r="I50" s="13"/>
      <c r="J50" s="17">
        <f>J16+J19-J48</f>
        <v>1017.9639606000001</v>
      </c>
    </row>
    <row r="51" spans="1:10">
      <c r="A51" s="13"/>
      <c r="B51" s="15"/>
      <c r="C51" s="15"/>
      <c r="D51" s="15"/>
      <c r="E51" s="15"/>
      <c r="F51" s="15"/>
      <c r="G51" s="21"/>
      <c r="H51" s="15"/>
      <c r="I51" s="15"/>
      <c r="J51" s="15"/>
    </row>
    <row r="53" spans="1:10">
      <c r="B53" t="s">
        <v>44</v>
      </c>
      <c r="D53" t="s">
        <v>45</v>
      </c>
    </row>
  </sheetData>
  <mergeCells count="4">
    <mergeCell ref="B6:F6"/>
    <mergeCell ref="B13:B14"/>
    <mergeCell ref="J13:J14"/>
    <mergeCell ref="A13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2015-04-23T10:54:34Z</dcterms:created>
  <dcterms:modified xsi:type="dcterms:W3CDTF">2015-04-23T11:05:21Z</dcterms:modified>
</cp:coreProperties>
</file>