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3" i="1"/>
  <c r="F43"/>
  <c r="J43" s="1"/>
  <c r="H42"/>
  <c r="I42" s="1"/>
  <c r="E42"/>
  <c r="F42" s="1"/>
  <c r="J42" s="1"/>
  <c r="I34"/>
  <c r="F34"/>
  <c r="J34" s="1"/>
  <c r="H33"/>
  <c r="I33" s="1"/>
  <c r="E33"/>
  <c r="F33" s="1"/>
  <c r="J33" s="1"/>
  <c r="H32"/>
  <c r="I32" s="1"/>
  <c r="E32"/>
  <c r="F32" s="1"/>
  <c r="J32" s="1"/>
  <c r="H31"/>
  <c r="I31" s="1"/>
  <c r="E31"/>
  <c r="F31" s="1"/>
  <c r="J31" s="1"/>
  <c r="H30"/>
  <c r="I30" s="1"/>
  <c r="E30"/>
  <c r="F30" s="1"/>
  <c r="J30" s="1"/>
  <c r="H29"/>
  <c r="I29" s="1"/>
  <c r="E29"/>
  <c r="F29" s="1"/>
  <c r="J29" s="1"/>
  <c r="H28"/>
  <c r="I28" s="1"/>
  <c r="E28"/>
  <c r="F28" s="1"/>
  <c r="J28" s="1"/>
  <c r="H27"/>
  <c r="I27" s="1"/>
  <c r="E27"/>
  <c r="F27" s="1"/>
  <c r="J27" s="1"/>
  <c r="H26"/>
  <c r="I26" s="1"/>
  <c r="E26"/>
  <c r="F26" s="1"/>
  <c r="J26" s="1"/>
  <c r="I25"/>
  <c r="H25"/>
  <c r="F25"/>
  <c r="J25" s="1"/>
  <c r="E25"/>
  <c r="H24"/>
  <c r="I24" s="1"/>
  <c r="E24"/>
  <c r="F24" s="1"/>
  <c r="J24" s="1"/>
  <c r="H23"/>
  <c r="I23" s="1"/>
  <c r="E23"/>
  <c r="F23" s="1"/>
  <c r="J23" s="1"/>
  <c r="H22"/>
  <c r="I22" s="1"/>
  <c r="E22"/>
  <c r="F22" s="1"/>
  <c r="J22" s="1"/>
  <c r="E21"/>
  <c r="F21" s="1"/>
  <c r="J21" s="1"/>
  <c r="H20"/>
  <c r="I20" s="1"/>
  <c r="E20"/>
  <c r="F20" s="1"/>
  <c r="H19"/>
  <c r="I19" s="1"/>
  <c r="E19"/>
  <c r="F19" s="1"/>
  <c r="H18"/>
  <c r="I18" s="1"/>
  <c r="I46" s="1"/>
  <c r="E18"/>
  <c r="F18" s="1"/>
  <c r="H15"/>
  <c r="I15" s="1"/>
  <c r="E15"/>
  <c r="F15" s="1"/>
  <c r="H14"/>
  <c r="H16" s="1"/>
  <c r="E14"/>
  <c r="E16" s="1"/>
  <c r="F46" l="1"/>
  <c r="J46" s="1"/>
  <c r="J18"/>
  <c r="J15"/>
  <c r="J19"/>
  <c r="J20"/>
  <c r="F14"/>
  <c r="I14"/>
  <c r="I16" s="1"/>
  <c r="J14" l="1"/>
  <c r="F16"/>
  <c r="J16" s="1"/>
  <c r="J48" s="1"/>
</calcChain>
</file>

<file path=xl/sharedStrings.xml><?xml version="1.0" encoding="utf-8"?>
<sst xmlns="http://schemas.openxmlformats.org/spreadsheetml/2006/main" count="59" uniqueCount="52">
  <si>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</si>
  <si>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</si>
  <si>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</si>
  <si>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</si>
  <si>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</si>
  <si>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</si>
  <si>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</si>
  <si>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</si>
  <si>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</si>
  <si>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</si>
  <si>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</si>
  <si>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</si>
  <si>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</si>
  <si>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</si>
  <si>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</si>
  <si>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</si>
  <si>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</si>
  <si>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</si>
  <si>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</si>
  <si>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</si>
  <si>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</si>
  <si>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</si>
  <si>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</si>
  <si>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</si>
  <si>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</si>
  <si>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</si>
  <si>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</si>
  <si>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</si>
  <si>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</si>
  <si>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</si>
  <si>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</si>
  <si>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</si>
  <si>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</si>
  <si>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</si>
  <si>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</si>
  <si>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</si>
  <si>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</si>
  <si>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</si>
  <si>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</si>
  <si>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</si>
  <si>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</si>
  <si>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</si>
  <si>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</si>
  <si>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</si>
  <si>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Директор ООО УК" Альфа"</t>
  </si>
  <si>
    <t>Сергеев С.В.</t>
  </si>
  <si>
    <t xml:space="preserve">в том числе приватизированная                         </t>
  </si>
  <si>
    <t>ремонт асфальтового покрытия</t>
  </si>
  <si>
    <t>Доходов - расходов по адресу Березка 2/3 на 2014год</t>
  </si>
  <si>
    <t>ремонт подъездного освещения</t>
  </si>
  <si>
    <t>ремонт межпанельных швов</t>
  </si>
  <si>
    <t>ремонт канализации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</si>
</sst>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164" fontId="3" fillId="0" borderId="3" xfId="0" applyNumberFormat="1" applyFont="1" applyBorder="1"/>
    <xf numFmtId="0" fontId="3" fillId="0" borderId="5" xfId="0" applyFont="1" applyBorder="1"/>
    <xf numFmtId="164" fontId="5" fillId="0" borderId="5" xfId="0" applyNumberFormat="1" applyFont="1" applyBorder="1"/>
    <xf numFmtId="2" fontId="5" fillId="0" borderId="5" xfId="0" applyNumberFormat="1" applyFont="1" applyBorder="1"/>
    <xf numFmtId="2" fontId="0" fillId="0" borderId="5" xfId="0" applyNumberFormat="1" applyBorder="1"/>
    <xf numFmtId="0" fontId="0" fillId="0" borderId="0" xfId="0" applyFill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5" fillId="0" borderId="3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4" fontId="4" fillId="0" borderId="5" xfId="0" applyNumberFormat="1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>
      <selection sqref="A1:XFD1048576"/>
    </sheetView>
  </sheetViews>
  <sheetFormatPr defaultRowHeight="15"/>
  <sheetData>
    <row r="1" spans="1:24">
      <c r="D1" t="s">
        <v>0</v>
      </c>
    </row>
    <row r="2" spans="1:24">
      <c r="D2" t="s">
        <v>1</v>
      </c>
    </row>
    <row r="4" spans="1:24" ht="18">
      <c r="C4" s="1" t="s">
        <v>2</v>
      </c>
    </row>
    <row r="5" spans="1:24" ht="15.75">
      <c r="B5" s="2" t="s">
        <v>48</v>
      </c>
      <c r="C5" s="2"/>
      <c r="D5" s="2"/>
      <c r="E5" s="2"/>
      <c r="F5" s="2"/>
    </row>
    <row r="6" spans="1:24">
      <c r="B6" t="s">
        <v>3</v>
      </c>
      <c r="G6" s="3"/>
    </row>
    <row r="7" spans="1:24">
      <c r="B7" t="s">
        <v>4</v>
      </c>
      <c r="C7">
        <v>5213.5</v>
      </c>
      <c r="G7" s="3"/>
      <c r="K7" s="4"/>
    </row>
    <row r="8" spans="1:24">
      <c r="B8" t="s">
        <v>46</v>
      </c>
      <c r="C8">
        <v>5147.3999999999996</v>
      </c>
      <c r="G8" s="3"/>
    </row>
    <row r="9" spans="1:24">
      <c r="B9" t="s">
        <v>5</v>
      </c>
      <c r="C9">
        <v>66.099999999999994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60">
      <c r="A10" s="15"/>
      <c r="B10" s="5" t="s">
        <v>6</v>
      </c>
      <c r="C10" s="35" t="s">
        <v>7</v>
      </c>
      <c r="D10" s="36" t="s">
        <v>8</v>
      </c>
      <c r="E10" s="7" t="s">
        <v>9</v>
      </c>
      <c r="F10" s="6" t="s">
        <v>10</v>
      </c>
      <c r="G10" s="36" t="s">
        <v>8</v>
      </c>
      <c r="H10" s="7" t="s">
        <v>9</v>
      </c>
      <c r="I10" s="6" t="s">
        <v>11</v>
      </c>
      <c r="J10" s="8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>
      <c r="A11" s="15"/>
      <c r="B11" s="9"/>
      <c r="C11" s="37" t="s">
        <v>13</v>
      </c>
      <c r="D11" s="38" t="s">
        <v>14</v>
      </c>
      <c r="E11" s="11" t="s">
        <v>15</v>
      </c>
      <c r="F11" s="10" t="s">
        <v>16</v>
      </c>
      <c r="G11" s="38" t="s">
        <v>14</v>
      </c>
      <c r="H11" s="11" t="s">
        <v>15</v>
      </c>
      <c r="I11" s="10" t="s">
        <v>16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15"/>
      <c r="B12" s="14" t="s">
        <v>17</v>
      </c>
      <c r="C12" s="15" t="s">
        <v>18</v>
      </c>
      <c r="D12" s="15"/>
      <c r="E12" s="16"/>
      <c r="F12" s="17"/>
      <c r="G12" s="15"/>
      <c r="H12" s="16"/>
      <c r="I12" s="17"/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1.75">
      <c r="A13" s="15"/>
      <c r="B13" s="39" t="s">
        <v>19</v>
      </c>
      <c r="C13" s="15"/>
      <c r="D13" s="15"/>
      <c r="E13" s="16"/>
      <c r="F13" s="17"/>
      <c r="G13" s="15"/>
      <c r="H13" s="16"/>
      <c r="I13" s="17"/>
      <c r="J13" s="24">
        <v>-749.1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90">
      <c r="A14" s="15"/>
      <c r="B14" s="40" t="s">
        <v>20</v>
      </c>
      <c r="C14" s="15">
        <v>5213.5</v>
      </c>
      <c r="D14" s="19">
        <v>16.7</v>
      </c>
      <c r="E14" s="41">
        <f>D14*C14/1000</f>
        <v>87.065449999999998</v>
      </c>
      <c r="F14" s="41">
        <f>E14*6</f>
        <v>522.39269999999999</v>
      </c>
      <c r="G14" s="19">
        <v>17.535</v>
      </c>
      <c r="H14" s="41">
        <f>C7*G14/1000</f>
        <v>91.418722500000001</v>
      </c>
      <c r="I14" s="41">
        <f>SUM(H14*6)</f>
        <v>548.51233500000001</v>
      </c>
      <c r="J14" s="24">
        <f>F14+I14</f>
        <v>1070.905035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>
      <c r="A15" s="15"/>
      <c r="B15" s="40" t="s">
        <v>21</v>
      </c>
      <c r="C15" s="15">
        <v>5147.3999999999996</v>
      </c>
      <c r="D15" s="20">
        <v>5</v>
      </c>
      <c r="E15" s="41">
        <f>C8*D15/1000</f>
        <v>25.736999999999998</v>
      </c>
      <c r="F15" s="41">
        <f>E15*6</f>
        <v>154.422</v>
      </c>
      <c r="G15" s="20">
        <v>5</v>
      </c>
      <c r="H15" s="41">
        <f>C8*G15/1000</f>
        <v>25.736999999999998</v>
      </c>
      <c r="I15" s="41">
        <f>SUM(H15*6)</f>
        <v>154.422</v>
      </c>
      <c r="J15" s="24">
        <f>F15+I15</f>
        <v>308.84399999999999</v>
      </c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9">
      <c r="A16" s="15"/>
      <c r="B16" s="34" t="s">
        <v>22</v>
      </c>
      <c r="C16" s="15"/>
      <c r="D16" s="20"/>
      <c r="E16" s="18">
        <f>SUM(E14:E15)</f>
        <v>112.80244999999999</v>
      </c>
      <c r="F16" s="18">
        <f>SUM(F14:F15)</f>
        <v>676.81470000000002</v>
      </c>
      <c r="G16" s="19"/>
      <c r="H16" s="18">
        <f>SUM(H14:H15)</f>
        <v>117.1557225</v>
      </c>
      <c r="I16" s="18">
        <f>SUM(I14:I15)</f>
        <v>702.93433500000003</v>
      </c>
      <c r="J16" s="18">
        <f>F16+I16</f>
        <v>1379.749035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9">
      <c r="A17" s="15"/>
      <c r="B17" s="39" t="s">
        <v>23</v>
      </c>
      <c r="C17" s="15"/>
      <c r="D17" s="20"/>
      <c r="E17" s="22"/>
      <c r="F17" s="23"/>
      <c r="G17" s="20"/>
      <c r="H17" s="41"/>
      <c r="I17" s="23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64.5">
      <c r="A18" s="15">
        <v>1</v>
      </c>
      <c r="B18" s="34" t="s">
        <v>24</v>
      </c>
      <c r="C18" s="15"/>
      <c r="D18" s="19">
        <v>3.08</v>
      </c>
      <c r="E18" s="27">
        <f>D18*C14/1000</f>
        <v>16.057580000000002</v>
      </c>
      <c r="F18" s="28">
        <f t="shared" ref="F18:F43" si="0">E18*6</f>
        <v>96.345480000000009</v>
      </c>
      <c r="G18" s="19">
        <v>3.2340000000000004</v>
      </c>
      <c r="H18" s="41">
        <f>C7*G18/1000</f>
        <v>16.860459000000002</v>
      </c>
      <c r="I18" s="28">
        <f>H18*6</f>
        <v>101.16275400000001</v>
      </c>
      <c r="J18" s="18">
        <f>F18+I18</f>
        <v>197.50823400000002</v>
      </c>
    </row>
    <row r="19" spans="1:24" ht="75">
      <c r="A19" s="15"/>
      <c r="B19" s="40" t="s">
        <v>25</v>
      </c>
      <c r="C19" s="15"/>
      <c r="D19" s="20">
        <v>1.82</v>
      </c>
      <c r="E19" s="26">
        <f>D19*C14/1000</f>
        <v>9.4885699999999993</v>
      </c>
      <c r="F19" s="27">
        <f t="shared" si="0"/>
        <v>56.931419999999996</v>
      </c>
      <c r="G19" s="20">
        <v>1.9110000000000003</v>
      </c>
      <c r="H19" s="41">
        <f>G19*C14/1000</f>
        <v>9.9629985000000012</v>
      </c>
      <c r="I19" s="27">
        <f>H19*6</f>
        <v>59.777991000000007</v>
      </c>
      <c r="J19" s="18">
        <f t="shared" ref="J19:J46" si="1">F19+I19</f>
        <v>116.709411</v>
      </c>
    </row>
    <row r="20" spans="1:24" ht="30">
      <c r="A20" s="15"/>
      <c r="B20" s="40" t="s">
        <v>26</v>
      </c>
      <c r="C20" s="15"/>
      <c r="D20" s="20">
        <v>0.55000000000000004</v>
      </c>
      <c r="E20" s="26">
        <f>D20*C15/1000</f>
        <v>2.83107</v>
      </c>
      <c r="F20" s="28">
        <f t="shared" si="0"/>
        <v>16.986419999999999</v>
      </c>
      <c r="G20" s="20">
        <v>0.57750000000000001</v>
      </c>
      <c r="H20" s="41">
        <f>G20*C15/1000</f>
        <v>2.9726234999999996</v>
      </c>
      <c r="I20" s="28">
        <f>H20*6</f>
        <v>17.835740999999999</v>
      </c>
      <c r="J20" s="18">
        <f t="shared" si="1"/>
        <v>34.822160999999994</v>
      </c>
    </row>
    <row r="21" spans="1:24" ht="30">
      <c r="A21" s="15"/>
      <c r="B21" s="40" t="s">
        <v>27</v>
      </c>
      <c r="C21" s="15"/>
      <c r="D21" s="20"/>
      <c r="E21" s="26">
        <f>D21*C14/1000</f>
        <v>0</v>
      </c>
      <c r="F21" s="27">
        <f t="shared" si="0"/>
        <v>0</v>
      </c>
      <c r="G21" s="20">
        <v>0</v>
      </c>
      <c r="H21" s="41"/>
      <c r="I21" s="27"/>
      <c r="J21" s="18">
        <f t="shared" si="1"/>
        <v>0</v>
      </c>
    </row>
    <row r="22" spans="1:24" ht="30">
      <c r="A22" s="15"/>
      <c r="B22" s="40" t="s">
        <v>28</v>
      </c>
      <c r="C22" s="15"/>
      <c r="D22" s="20">
        <v>0.3</v>
      </c>
      <c r="E22" s="26">
        <f>D22*C15/1000</f>
        <v>1.5442199999999997</v>
      </c>
      <c r="F22" s="28">
        <f t="shared" si="0"/>
        <v>9.2653199999999991</v>
      </c>
      <c r="G22" s="20">
        <v>0.315</v>
      </c>
      <c r="H22" s="41">
        <f>G22*C7/1000</f>
        <v>1.6422525000000001</v>
      </c>
      <c r="I22" s="28">
        <f>H22*6</f>
        <v>9.8535150000000016</v>
      </c>
      <c r="J22" s="18">
        <f t="shared" si="1"/>
        <v>19.118835000000001</v>
      </c>
    </row>
    <row r="23" spans="1:24" ht="26.25">
      <c r="A23" s="15"/>
      <c r="B23" s="42" t="s">
        <v>29</v>
      </c>
      <c r="C23" s="15"/>
      <c r="D23" s="20">
        <v>0.03</v>
      </c>
      <c r="E23" s="26">
        <f>D23*C14/1000</f>
        <v>0.15640499999999999</v>
      </c>
      <c r="F23" s="27">
        <f t="shared" si="0"/>
        <v>0.93842999999999988</v>
      </c>
      <c r="G23" s="20">
        <v>3.15E-2</v>
      </c>
      <c r="H23" s="41">
        <f>G23*C7/1000</f>
        <v>0.16422524999999999</v>
      </c>
      <c r="I23" s="27">
        <f>H23*12</f>
        <v>1.9707029999999999</v>
      </c>
      <c r="J23" s="18">
        <f t="shared" si="1"/>
        <v>2.9091329999999997</v>
      </c>
    </row>
    <row r="24" spans="1:24" ht="90">
      <c r="A24" s="15"/>
      <c r="B24" s="42" t="s">
        <v>30</v>
      </c>
      <c r="C24" s="15"/>
      <c r="D24" s="20">
        <v>0.38</v>
      </c>
      <c r="E24" s="26">
        <f>D24*C7/1000</f>
        <v>1.9811300000000001</v>
      </c>
      <c r="F24" s="27">
        <f t="shared" si="0"/>
        <v>11.88678</v>
      </c>
      <c r="G24" s="20">
        <v>0.39900000000000002</v>
      </c>
      <c r="H24" s="41">
        <f>G24*C7/1000</f>
        <v>2.0801865000000004</v>
      </c>
      <c r="I24" s="27">
        <f t="shared" ref="I24:I33" si="2">H24*6</f>
        <v>12.481119000000003</v>
      </c>
      <c r="J24" s="18">
        <f t="shared" si="1"/>
        <v>24.367899000000001</v>
      </c>
    </row>
    <row r="25" spans="1:24" ht="102.75">
      <c r="A25" s="15">
        <v>2</v>
      </c>
      <c r="B25" s="34" t="s">
        <v>31</v>
      </c>
      <c r="C25" s="15"/>
      <c r="D25" s="19">
        <v>4.8099999999999996</v>
      </c>
      <c r="E25" s="23">
        <f>D25*C14/1000</f>
        <v>25.076934999999999</v>
      </c>
      <c r="F25" s="18">
        <f t="shared" si="0"/>
        <v>150.46161000000001</v>
      </c>
      <c r="G25" s="19">
        <v>5.0504999999999995</v>
      </c>
      <c r="H25" s="41">
        <f>G25*C7/1000</f>
        <v>26.33078175</v>
      </c>
      <c r="I25" s="18">
        <f t="shared" si="2"/>
        <v>157.9846905</v>
      </c>
      <c r="J25" s="18">
        <f t="shared" si="1"/>
        <v>308.44630050000001</v>
      </c>
    </row>
    <row r="26" spans="1:24" s="32" customFormat="1" ht="76.5">
      <c r="A26" s="30"/>
      <c r="B26" s="43" t="s">
        <v>32</v>
      </c>
      <c r="C26" s="29"/>
      <c r="D26" s="31">
        <v>2.89</v>
      </c>
      <c r="E26" s="27">
        <f>D26*C14/1000</f>
        <v>15.067015000000001</v>
      </c>
      <c r="F26" s="27">
        <f t="shared" si="0"/>
        <v>90.402090000000015</v>
      </c>
      <c r="G26" s="31">
        <v>3.0345000000000004</v>
      </c>
      <c r="H26" s="41">
        <f>G26*C7/1000</f>
        <v>15.820365750000002</v>
      </c>
      <c r="I26" s="27">
        <f t="shared" si="2"/>
        <v>94.922194500000018</v>
      </c>
      <c r="J26" s="18">
        <f t="shared" si="1"/>
        <v>185.32428450000003</v>
      </c>
    </row>
    <row r="27" spans="1:24" ht="26.25">
      <c r="A27" s="15"/>
      <c r="B27" s="44" t="s">
        <v>26</v>
      </c>
      <c r="C27" s="15"/>
      <c r="D27" s="31">
        <v>0.87</v>
      </c>
      <c r="E27" s="26">
        <f>D27*C7/1000</f>
        <v>4.5357449999999995</v>
      </c>
      <c r="F27" s="27">
        <f t="shared" si="0"/>
        <v>27.214469999999999</v>
      </c>
      <c r="G27" s="20">
        <v>0.91349999999999998</v>
      </c>
      <c r="H27" s="41">
        <f>G27*C7/1000</f>
        <v>4.7625322500000005</v>
      </c>
      <c r="I27" s="28">
        <f t="shared" si="2"/>
        <v>28.575193500000005</v>
      </c>
      <c r="J27" s="18">
        <f t="shared" si="1"/>
        <v>55.789663500000003</v>
      </c>
    </row>
    <row r="28" spans="1:24" ht="60">
      <c r="A28" s="15"/>
      <c r="B28" s="40" t="s">
        <v>33</v>
      </c>
      <c r="C28" s="15"/>
      <c r="D28" s="31">
        <v>0.08</v>
      </c>
      <c r="E28" s="26">
        <f>D28*C14/1000</f>
        <v>0.41708000000000001</v>
      </c>
      <c r="F28" s="27">
        <f t="shared" si="0"/>
        <v>2.5024800000000003</v>
      </c>
      <c r="G28" s="20">
        <v>8.4000000000000005E-2</v>
      </c>
      <c r="H28" s="41">
        <f>G28*C7/1000</f>
        <v>0.43793400000000005</v>
      </c>
      <c r="I28" s="27">
        <f t="shared" si="2"/>
        <v>2.6276040000000003</v>
      </c>
      <c r="J28" s="18">
        <f t="shared" si="1"/>
        <v>5.1300840000000001</v>
      </c>
    </row>
    <row r="29" spans="1:24" ht="45">
      <c r="A29" s="15"/>
      <c r="B29" s="40" t="s">
        <v>34</v>
      </c>
      <c r="C29" s="15"/>
      <c r="D29" s="31">
        <v>0.11</v>
      </c>
      <c r="E29" s="26">
        <f>D29*C15/1000</f>
        <v>0.566214</v>
      </c>
      <c r="F29" s="27">
        <f t="shared" si="0"/>
        <v>3.397284</v>
      </c>
      <c r="G29" s="20">
        <v>0.11550000000000001</v>
      </c>
      <c r="H29" s="41">
        <f>G29*C7/1000</f>
        <v>0.60215925000000003</v>
      </c>
      <c r="I29" s="28">
        <f t="shared" si="2"/>
        <v>3.6129555</v>
      </c>
      <c r="J29" s="18">
        <f t="shared" si="1"/>
        <v>7.0102395</v>
      </c>
    </row>
    <row r="30" spans="1:24" ht="45">
      <c r="A30" s="15"/>
      <c r="B30" s="40" t="s">
        <v>35</v>
      </c>
      <c r="C30" s="15"/>
      <c r="D30" s="31">
        <v>0.43</v>
      </c>
      <c r="E30" s="26">
        <f>D30*C14/1000</f>
        <v>2.2418049999999998</v>
      </c>
      <c r="F30" s="27">
        <f t="shared" si="0"/>
        <v>13.45083</v>
      </c>
      <c r="G30" s="20">
        <v>0.45150000000000001</v>
      </c>
      <c r="H30" s="41">
        <f>G30*C7/1000</f>
        <v>2.3538952499999999</v>
      </c>
      <c r="I30" s="27">
        <f t="shared" si="2"/>
        <v>14.123371499999999</v>
      </c>
      <c r="J30" s="18">
        <f t="shared" si="1"/>
        <v>27.574201500000001</v>
      </c>
      <c r="L30" t="s">
        <v>18</v>
      </c>
    </row>
    <row r="31" spans="1:24" ht="45">
      <c r="A31" s="15"/>
      <c r="B31" s="40" t="s">
        <v>36</v>
      </c>
      <c r="C31" s="15"/>
      <c r="D31" s="31">
        <v>0.27</v>
      </c>
      <c r="E31" s="26">
        <f>D31*C14/1000</f>
        <v>1.407645</v>
      </c>
      <c r="F31" s="27">
        <f t="shared" si="0"/>
        <v>8.4458699999999993</v>
      </c>
      <c r="G31" s="20">
        <v>0.28350000000000003</v>
      </c>
      <c r="H31" s="41">
        <f>G31*C7/1000</f>
        <v>1.47802725</v>
      </c>
      <c r="I31" s="27">
        <f t="shared" si="2"/>
        <v>8.8681634999999996</v>
      </c>
      <c r="J31" s="18">
        <f t="shared" si="1"/>
        <v>17.314033500000001</v>
      </c>
    </row>
    <row r="32" spans="1:24" ht="30">
      <c r="A32" s="15"/>
      <c r="B32" s="40" t="s">
        <v>37</v>
      </c>
      <c r="C32" s="15"/>
      <c r="D32" s="31">
        <v>0.14000000000000001</v>
      </c>
      <c r="E32" s="26">
        <f>D32*C14/1000</f>
        <v>0.72989000000000015</v>
      </c>
      <c r="F32" s="27">
        <f t="shared" si="0"/>
        <v>4.3793400000000009</v>
      </c>
      <c r="G32" s="20">
        <v>0.14700000000000002</v>
      </c>
      <c r="H32" s="41">
        <f>G32*C7/1000</f>
        <v>0.76638450000000014</v>
      </c>
      <c r="I32" s="27">
        <f t="shared" si="2"/>
        <v>4.598307000000001</v>
      </c>
      <c r="J32" s="18">
        <f t="shared" si="1"/>
        <v>8.977647000000001</v>
      </c>
    </row>
    <row r="33" spans="1:10" s="33" customFormat="1" ht="51">
      <c r="A33" s="13">
        <v>3</v>
      </c>
      <c r="B33" s="34" t="s">
        <v>38</v>
      </c>
      <c r="C33" s="13"/>
      <c r="D33" s="19">
        <v>1.62</v>
      </c>
      <c r="E33" s="25">
        <f>D33*C14/1000</f>
        <v>8.4458700000000011</v>
      </c>
      <c r="F33" s="27">
        <f t="shared" si="0"/>
        <v>50.67522000000001</v>
      </c>
      <c r="G33" s="19">
        <v>1.7010000000000003</v>
      </c>
      <c r="H33" s="41">
        <f>C7*G33/1000</f>
        <v>8.8681635000000032</v>
      </c>
      <c r="I33" s="18">
        <f t="shared" si="2"/>
        <v>53.208981000000023</v>
      </c>
      <c r="J33" s="18">
        <f t="shared" si="1"/>
        <v>103.88420100000003</v>
      </c>
    </row>
    <row r="34" spans="1:10" ht="51.75">
      <c r="A34" s="15">
        <v>4</v>
      </c>
      <c r="B34" s="34" t="s">
        <v>39</v>
      </c>
      <c r="C34" s="15"/>
      <c r="D34" s="19">
        <v>4.22</v>
      </c>
      <c r="E34" s="26"/>
      <c r="F34" s="18">
        <f>F35+F36+F37+F38+F41</f>
        <v>0</v>
      </c>
      <c r="G34" s="19">
        <v>4.431</v>
      </c>
      <c r="H34" s="41"/>
      <c r="I34" s="18">
        <f>I35+I36+I37+I38+I39+I40+I41</f>
        <v>340</v>
      </c>
      <c r="J34" s="18">
        <f>F34+I34</f>
        <v>340</v>
      </c>
    </row>
    <row r="35" spans="1:10" ht="64.5">
      <c r="A35" s="15"/>
      <c r="B35" s="42" t="s">
        <v>49</v>
      </c>
      <c r="C35" s="15"/>
      <c r="D35" s="20"/>
      <c r="E35" s="26"/>
      <c r="F35" s="27"/>
      <c r="G35" s="20"/>
      <c r="H35" s="41"/>
      <c r="I35" s="27">
        <v>200</v>
      </c>
      <c r="J35" s="18"/>
    </row>
    <row r="36" spans="1:10" ht="51.75">
      <c r="A36" s="15"/>
      <c r="B36" s="42" t="s">
        <v>47</v>
      </c>
      <c r="C36" s="15"/>
      <c r="D36" s="20"/>
      <c r="E36" s="26"/>
      <c r="F36" s="27"/>
      <c r="G36" s="20"/>
      <c r="H36" s="41"/>
      <c r="I36" s="27">
        <v>100</v>
      </c>
      <c r="J36" s="18"/>
    </row>
    <row r="37" spans="1:10" ht="51.75">
      <c r="A37" s="15"/>
      <c r="B37" s="42" t="s">
        <v>50</v>
      </c>
      <c r="C37" s="15"/>
      <c r="D37" s="19"/>
      <c r="E37" s="26"/>
      <c r="F37" s="27"/>
      <c r="G37" s="20"/>
      <c r="H37" s="41"/>
      <c r="I37" s="27">
        <v>20</v>
      </c>
      <c r="J37" s="18"/>
    </row>
    <row r="38" spans="1:10" ht="39">
      <c r="A38" s="15"/>
      <c r="B38" s="42" t="s">
        <v>51</v>
      </c>
      <c r="C38" s="15"/>
      <c r="D38" s="20"/>
      <c r="E38" s="26"/>
      <c r="F38" s="27"/>
      <c r="G38" s="20"/>
      <c r="H38" s="41"/>
      <c r="I38" s="27">
        <v>20</v>
      </c>
      <c r="J38" s="18"/>
    </row>
    <row r="39" spans="1:10">
      <c r="A39" s="15"/>
      <c r="B39" s="42"/>
      <c r="C39" s="15"/>
      <c r="D39" s="20"/>
      <c r="E39" s="26"/>
      <c r="F39" s="27"/>
      <c r="G39" s="20"/>
      <c r="H39" s="41"/>
      <c r="I39" s="27"/>
      <c r="J39" s="18"/>
    </row>
    <row r="40" spans="1:10">
      <c r="A40" s="15"/>
      <c r="B40" s="42"/>
      <c r="C40" s="15"/>
      <c r="D40" s="19"/>
      <c r="E40" s="26"/>
      <c r="F40" s="27"/>
      <c r="G40" s="20"/>
      <c r="H40" s="41"/>
      <c r="I40" s="27"/>
      <c r="J40" s="18"/>
    </row>
    <row r="41" spans="1:10">
      <c r="A41" s="15"/>
      <c r="B41" s="42"/>
      <c r="C41" s="15"/>
      <c r="D41" s="19"/>
      <c r="E41" s="26"/>
      <c r="F41" s="27"/>
      <c r="G41" s="19"/>
      <c r="H41" s="41"/>
      <c r="I41" s="27"/>
      <c r="J41" s="18"/>
    </row>
    <row r="42" spans="1:10" ht="153.75">
      <c r="A42" s="15">
        <v>5</v>
      </c>
      <c r="B42" s="34" t="s">
        <v>40</v>
      </c>
      <c r="C42" s="15"/>
      <c r="D42" s="19">
        <v>2.97</v>
      </c>
      <c r="E42" s="26">
        <f>C8*D42/1000</f>
        <v>15.287777999999999</v>
      </c>
      <c r="F42" s="27">
        <f t="shared" si="0"/>
        <v>91.726667999999989</v>
      </c>
      <c r="G42" s="19">
        <v>3.12</v>
      </c>
      <c r="H42" s="41">
        <f>C7*G42/1000</f>
        <v>16.266120000000001</v>
      </c>
      <c r="I42" s="18">
        <f>H42*6</f>
        <v>97.596720000000005</v>
      </c>
      <c r="J42" s="18">
        <f t="shared" si="1"/>
        <v>189.32338799999999</v>
      </c>
    </row>
    <row r="43" spans="1:10" s="33" customFormat="1" ht="63.75">
      <c r="A43" s="13">
        <v>6</v>
      </c>
      <c r="B43" s="45" t="s">
        <v>41</v>
      </c>
      <c r="C43" s="13"/>
      <c r="D43" s="19">
        <v>5</v>
      </c>
      <c r="E43" s="18"/>
      <c r="F43" s="27">
        <f t="shared" si="0"/>
        <v>0</v>
      </c>
      <c r="G43" s="19"/>
      <c r="H43" s="41"/>
      <c r="I43" s="18">
        <f>I44+I45</f>
        <v>0</v>
      </c>
      <c r="J43" s="18">
        <f t="shared" si="1"/>
        <v>0</v>
      </c>
    </row>
    <row r="44" spans="1:10" s="33" customFormat="1">
      <c r="A44" s="13"/>
      <c r="B44" s="46"/>
      <c r="C44" s="13"/>
      <c r="D44" s="20"/>
      <c r="E44" s="18"/>
      <c r="F44" s="27"/>
      <c r="G44" s="20"/>
      <c r="H44" s="41"/>
      <c r="I44" s="27"/>
      <c r="J44" s="18"/>
    </row>
    <row r="45" spans="1:10" s="33" customFormat="1">
      <c r="A45" s="13"/>
      <c r="B45" s="45"/>
      <c r="C45" s="13"/>
      <c r="D45" s="20"/>
      <c r="E45" s="18"/>
      <c r="F45" s="27"/>
      <c r="G45" s="20"/>
      <c r="H45" s="41"/>
      <c r="I45" s="18"/>
      <c r="J45" s="18"/>
    </row>
    <row r="46" spans="1:10" ht="39">
      <c r="A46" s="15"/>
      <c r="B46" s="45" t="s">
        <v>42</v>
      </c>
      <c r="C46" s="15"/>
      <c r="D46" s="20"/>
      <c r="E46" s="15"/>
      <c r="F46" s="24">
        <f>F18+F25+F33+F34+F42+F43</f>
        <v>389.208978</v>
      </c>
      <c r="G46" s="20"/>
      <c r="H46" s="15"/>
      <c r="I46" s="24">
        <f>I18+I25+I33+I34+I42+I43</f>
        <v>749.95314550000001</v>
      </c>
      <c r="J46" s="18">
        <f t="shared" si="1"/>
        <v>1139.1621235</v>
      </c>
    </row>
    <row r="47" spans="1:10">
      <c r="A47" s="15"/>
      <c r="B47" s="47"/>
      <c r="C47" s="15"/>
      <c r="D47" s="20"/>
      <c r="E47" s="15"/>
      <c r="F47" s="15"/>
      <c r="G47" s="20"/>
      <c r="H47" s="15"/>
      <c r="I47" s="15"/>
      <c r="J47" s="24"/>
    </row>
    <row r="48" spans="1:10" ht="45">
      <c r="A48" s="15"/>
      <c r="B48" s="47" t="s">
        <v>43</v>
      </c>
      <c r="C48" s="15"/>
      <c r="D48" s="15"/>
      <c r="E48" s="15"/>
      <c r="F48" s="15"/>
      <c r="G48" s="15"/>
      <c r="H48" s="15"/>
      <c r="I48" s="15"/>
      <c r="J48" s="24">
        <f>J13+J16-J46</f>
        <v>-508.51308849999998</v>
      </c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1" spans="1:10">
      <c r="B51" t="s">
        <v>44</v>
      </c>
      <c r="D51" t="s">
        <v>45</v>
      </c>
    </row>
  </sheetData>
  <mergeCells count="3">
    <mergeCell ref="B5:F5"/>
    <mergeCell ref="B10:B11"/>
    <mergeCell ref="J10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2015-04-23T11:01:21Z</dcterms:modified>
</cp:coreProperties>
</file>